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АЙНУРА\"/>
    </mc:Choice>
  </mc:AlternateContent>
  <bookViews>
    <workbookView xWindow="0" yWindow="0" windowWidth="2370" windowHeight="240" firstSheet="2" activeTab="5"/>
  </bookViews>
  <sheets>
    <sheet name="комплектование" sheetId="1" r:id="rId1"/>
    <sheet name="Лист1" sheetId="4" r:id="rId2"/>
    <sheet name="об успеваемости" sheetId="2" r:id="rId3"/>
    <sheet name="2 четверть успеваем " sheetId="5" r:id="rId4"/>
    <sheet name=" о движении" sheetId="3" r:id="rId5"/>
    <sheet name="о движение 2 четверть" sheetId="6" r:id="rId6"/>
    <sheet name="Лист2" sheetId="7" r:id="rId7"/>
  </sheets>
  <definedNames>
    <definedName name="_xlnm.Print_Area" localSheetId="0">комплектование!$A$1:$AH$31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6" l="1"/>
  <c r="R19" i="5"/>
  <c r="Q19" i="5"/>
  <c r="M20" i="5"/>
  <c r="K20" i="5"/>
  <c r="J20" i="5"/>
  <c r="I20" i="5"/>
  <c r="E20" i="5"/>
  <c r="L19" i="5"/>
  <c r="K19" i="5"/>
  <c r="J19" i="5"/>
  <c r="R16" i="5"/>
  <c r="Q16" i="5"/>
  <c r="M16" i="5"/>
  <c r="L16" i="5"/>
  <c r="L20" i="5" s="1"/>
  <c r="K16" i="5"/>
  <c r="J16" i="5"/>
  <c r="I16" i="5"/>
  <c r="E16" i="5"/>
  <c r="D16" i="5"/>
  <c r="D20" i="5" s="1"/>
  <c r="S10" i="5"/>
  <c r="R10" i="5"/>
  <c r="Q10" i="5"/>
  <c r="S19" i="5"/>
  <c r="S18" i="5"/>
  <c r="S17" i="5"/>
  <c r="S15" i="5"/>
  <c r="S14" i="5"/>
  <c r="S13" i="5"/>
  <c r="S12" i="5"/>
  <c r="S11" i="5"/>
  <c r="S9" i="5"/>
  <c r="S8" i="5"/>
  <c r="S7" i="5"/>
  <c r="S6" i="5"/>
  <c r="M10" i="5"/>
  <c r="L10" i="5"/>
  <c r="K10" i="5"/>
  <c r="J10" i="5"/>
  <c r="C19" i="5"/>
  <c r="C16" i="5"/>
  <c r="C20" i="5" s="1"/>
  <c r="C10" i="5"/>
  <c r="B20" i="5"/>
  <c r="B19" i="5"/>
  <c r="B16" i="5"/>
  <c r="B10" i="5"/>
  <c r="V22" i="6"/>
  <c r="V18" i="6"/>
  <c r="W19" i="6"/>
  <c r="W17" i="6"/>
  <c r="W15" i="6"/>
  <c r="W13" i="6"/>
  <c r="W11" i="6"/>
  <c r="W10" i="6"/>
  <c r="W9" i="6"/>
  <c r="U11" i="6"/>
  <c r="U10" i="6"/>
  <c r="U9" i="6"/>
  <c r="T11" i="6"/>
  <c r="T10" i="6"/>
  <c r="T9" i="6"/>
  <c r="T8" i="6"/>
  <c r="V12" i="6"/>
  <c r="S12" i="6"/>
  <c r="R12" i="6"/>
  <c r="O12" i="6"/>
  <c r="N12" i="6"/>
  <c r="K12" i="6"/>
  <c r="E12" i="6"/>
  <c r="D12" i="6"/>
  <c r="C12" i="6"/>
  <c r="L11" i="6"/>
  <c r="L10" i="6"/>
  <c r="L9" i="6"/>
  <c r="L8" i="6"/>
  <c r="L12" i="6" s="1"/>
  <c r="U8" i="6" l="1"/>
  <c r="R20" i="5"/>
  <c r="Q20" i="5"/>
  <c r="S16" i="5"/>
  <c r="S20" i="5" s="1"/>
  <c r="T12" i="6"/>
  <c r="S22" i="6"/>
  <c r="R22" i="6"/>
  <c r="Q22" i="6"/>
  <c r="O22" i="6"/>
  <c r="M22" i="6"/>
  <c r="T21" i="6"/>
  <c r="Q21" i="6"/>
  <c r="U21" i="6"/>
  <c r="W21" i="6" s="1"/>
  <c r="T18" i="6"/>
  <c r="S18" i="6"/>
  <c r="O18" i="6"/>
  <c r="N18" i="6"/>
  <c r="N22" i="6" s="1"/>
  <c r="M18" i="6"/>
  <c r="U20" i="6"/>
  <c r="W20" i="6" s="1"/>
  <c r="T19" i="6"/>
  <c r="U19" i="6" s="1"/>
  <c r="T17" i="6"/>
  <c r="U17" i="6" s="1"/>
  <c r="T16" i="6"/>
  <c r="U16" i="6" s="1"/>
  <c r="W16" i="6" s="1"/>
  <c r="T15" i="6"/>
  <c r="U15" i="6" s="1"/>
  <c r="T14" i="6"/>
  <c r="U13" i="6"/>
  <c r="T13" i="6"/>
  <c r="K22" i="6"/>
  <c r="D22" i="6"/>
  <c r="L21" i="6"/>
  <c r="E21" i="6"/>
  <c r="K18" i="6"/>
  <c r="E18" i="6"/>
  <c r="E22" i="6" s="1"/>
  <c r="D18" i="6"/>
  <c r="C18" i="6"/>
  <c r="C22" i="6" s="1"/>
  <c r="L19" i="6"/>
  <c r="L17" i="6"/>
  <c r="L16" i="6"/>
  <c r="L15" i="6"/>
  <c r="L14" i="6"/>
  <c r="L18" i="6" s="1"/>
  <c r="L22" i="6" s="1"/>
  <c r="L13" i="6"/>
  <c r="B22" i="6"/>
  <c r="B21" i="6"/>
  <c r="B18" i="6"/>
  <c r="B12" i="6"/>
  <c r="U14" i="6" l="1"/>
  <c r="W14" i="6" s="1"/>
  <c r="W8" i="6"/>
  <c r="U12" i="6"/>
  <c r="W12" i="6" s="1"/>
  <c r="U18" i="6"/>
  <c r="W18" i="6" s="1"/>
  <c r="T22" i="6"/>
  <c r="I47" i="3"/>
  <c r="F47" i="3"/>
  <c r="V46" i="3"/>
  <c r="O46" i="3"/>
  <c r="O47" i="3" s="1"/>
  <c r="N46" i="3"/>
  <c r="L46" i="3"/>
  <c r="I46" i="3"/>
  <c r="E46" i="3"/>
  <c r="E47" i="3" s="1"/>
  <c r="B46" i="3"/>
  <c r="B47" i="3" s="1"/>
  <c r="T45" i="3"/>
  <c r="L45" i="3"/>
  <c r="U45" i="3" s="1"/>
  <c r="W45" i="3" s="1"/>
  <c r="T44" i="3"/>
  <c r="T46" i="3" s="1"/>
  <c r="L44" i="3"/>
  <c r="U44" i="3" s="1"/>
  <c r="W44" i="3" s="1"/>
  <c r="V43" i="3"/>
  <c r="V47" i="3" s="1"/>
  <c r="S43" i="3"/>
  <c r="O43" i="3"/>
  <c r="N43" i="3"/>
  <c r="K43" i="3"/>
  <c r="E43" i="3"/>
  <c r="D43" i="3"/>
  <c r="D47" i="3" s="1"/>
  <c r="C43" i="3"/>
  <c r="C47" i="3" s="1"/>
  <c r="B43" i="3"/>
  <c r="T42" i="3"/>
  <c r="L42" i="3"/>
  <c r="U42" i="3" s="1"/>
  <c r="W42" i="3" s="1"/>
  <c r="T41" i="3"/>
  <c r="L41" i="3"/>
  <c r="U41" i="3" s="1"/>
  <c r="W41" i="3" s="1"/>
  <c r="T40" i="3"/>
  <c r="L40" i="3"/>
  <c r="U40" i="3" s="1"/>
  <c r="W40" i="3" s="1"/>
  <c r="T39" i="3"/>
  <c r="L39" i="3"/>
  <c r="U39" i="3" s="1"/>
  <c r="W39" i="3" s="1"/>
  <c r="T38" i="3"/>
  <c r="T43" i="3" s="1"/>
  <c r="L38" i="3"/>
  <c r="U37" i="3"/>
  <c r="W37" i="3" s="1"/>
  <c r="S37" i="3"/>
  <c r="R37" i="3"/>
  <c r="R47" i="3" s="1"/>
  <c r="O37" i="3"/>
  <c r="N37" i="3"/>
  <c r="N47" i="3" s="1"/>
  <c r="M37" i="3"/>
  <c r="M47" i="3" s="1"/>
  <c r="K37" i="3"/>
  <c r="E37" i="3"/>
  <c r="D37" i="3"/>
  <c r="C37" i="3"/>
  <c r="B37" i="3"/>
  <c r="W36" i="3"/>
  <c r="T36" i="3"/>
  <c r="L36" i="3"/>
  <c r="W35" i="3"/>
  <c r="T35" i="3"/>
  <c r="T37" i="3" s="1"/>
  <c r="L35" i="3"/>
  <c r="W34" i="3"/>
  <c r="T34" i="3"/>
  <c r="L34" i="3"/>
  <c r="W33" i="3"/>
  <c r="L33" i="3"/>
  <c r="C22" i="3"/>
  <c r="C18" i="3"/>
  <c r="U22" i="6" l="1"/>
  <c r="W22" i="6" s="1"/>
  <c r="S47" i="3"/>
  <c r="U38" i="3"/>
  <c r="W38" i="3" s="1"/>
  <c r="K47" i="3"/>
  <c r="L37" i="3"/>
  <c r="L47" i="3"/>
  <c r="T47" i="3"/>
  <c r="U46" i="3"/>
  <c r="L43" i="3"/>
  <c r="U43" i="3" s="1"/>
  <c r="W43" i="3" s="1"/>
  <c r="K20" i="2"/>
  <c r="J20" i="2"/>
  <c r="L16" i="2"/>
  <c r="L20" i="2" s="1"/>
  <c r="K16" i="2"/>
  <c r="J16" i="2"/>
  <c r="E20" i="2"/>
  <c r="E19" i="2"/>
  <c r="S10" i="2"/>
  <c r="D20" i="2"/>
  <c r="F20" i="2"/>
  <c r="H20" i="2"/>
  <c r="H19" i="2"/>
  <c r="D10" i="2"/>
  <c r="C10" i="2"/>
  <c r="B10" i="2"/>
  <c r="F10" i="2"/>
  <c r="E10" i="2"/>
  <c r="W46" i="3" l="1"/>
  <c r="U47" i="3"/>
  <c r="W47" i="3" s="1"/>
  <c r="E21" i="3"/>
  <c r="I22" i="3"/>
  <c r="F22" i="3"/>
  <c r="Q19" i="4" l="1"/>
  <c r="P19" i="4"/>
  <c r="P18" i="4"/>
  <c r="Q18" i="4" s="1"/>
  <c r="P17" i="4"/>
  <c r="Q17" i="4" s="1"/>
  <c r="P16" i="4"/>
  <c r="P15" i="4"/>
  <c r="P14" i="4"/>
  <c r="Q14" i="4" s="1"/>
  <c r="P13" i="4"/>
  <c r="Q13" i="4" s="1"/>
  <c r="P12" i="4"/>
  <c r="P11" i="4"/>
  <c r="P10" i="4"/>
  <c r="Q10" i="4" s="1"/>
  <c r="Q16" i="4"/>
  <c r="N9" i="4"/>
  <c r="N18" i="4"/>
  <c r="N17" i="4"/>
  <c r="N16" i="4"/>
  <c r="N14" i="4"/>
  <c r="N13" i="4"/>
  <c r="N10" i="4"/>
  <c r="L19" i="4"/>
  <c r="K19" i="4"/>
  <c r="J19" i="4"/>
  <c r="I19" i="4"/>
  <c r="L18" i="4"/>
  <c r="I18" i="4"/>
  <c r="F18" i="4"/>
  <c r="C18" i="4"/>
  <c r="L15" i="4"/>
  <c r="K15" i="4"/>
  <c r="J15" i="4"/>
  <c r="I15" i="4"/>
  <c r="D15" i="4"/>
  <c r="D19" i="4" s="1"/>
  <c r="C15" i="4"/>
  <c r="C19" i="4" s="1"/>
  <c r="L17" i="4"/>
  <c r="L16" i="4"/>
  <c r="L14" i="4"/>
  <c r="L13" i="4"/>
  <c r="L12" i="4"/>
  <c r="L11" i="4"/>
  <c r="L10" i="4"/>
  <c r="F17" i="4"/>
  <c r="F16" i="4"/>
  <c r="F14" i="4"/>
  <c r="F13" i="4"/>
  <c r="F12" i="4"/>
  <c r="N12" i="4" s="1"/>
  <c r="F11" i="4"/>
  <c r="F10" i="4"/>
  <c r="B19" i="4"/>
  <c r="Q12" i="4" l="1"/>
  <c r="F15" i="4"/>
  <c r="F19" i="4" s="1"/>
  <c r="N15" i="4"/>
  <c r="N19" i="4" s="1"/>
  <c r="N11" i="4"/>
  <c r="Q11" i="4" s="1"/>
  <c r="M22" i="3"/>
  <c r="N18" i="3"/>
  <c r="V21" i="3"/>
  <c r="V22" i="3" s="1"/>
  <c r="V18" i="3"/>
  <c r="O21" i="3"/>
  <c r="O22" i="3" s="1"/>
  <c r="N21" i="3"/>
  <c r="O18" i="3"/>
  <c r="W11" i="3"/>
  <c r="W10" i="3"/>
  <c r="W9" i="3"/>
  <c r="U12" i="3"/>
  <c r="W12" i="3" s="1"/>
  <c r="R12" i="3"/>
  <c r="O12" i="3"/>
  <c r="N12" i="3"/>
  <c r="M12" i="3"/>
  <c r="T20" i="3"/>
  <c r="T19" i="3"/>
  <c r="T17" i="3"/>
  <c r="T16" i="3"/>
  <c r="T15" i="3"/>
  <c r="T14" i="3"/>
  <c r="T13" i="3"/>
  <c r="T11" i="3"/>
  <c r="T10" i="3"/>
  <c r="T9" i="3"/>
  <c r="W8" i="3"/>
  <c r="I21" i="3"/>
  <c r="E18" i="3"/>
  <c r="D18" i="3"/>
  <c r="E12" i="3"/>
  <c r="D12" i="3"/>
  <c r="C12" i="3"/>
  <c r="B12" i="3"/>
  <c r="L20" i="3"/>
  <c r="L19" i="3"/>
  <c r="L17" i="3"/>
  <c r="U17" i="3" s="1"/>
  <c r="W17" i="3" s="1"/>
  <c r="L16" i="3"/>
  <c r="U16" i="3" s="1"/>
  <c r="W16" i="3" s="1"/>
  <c r="L15" i="3"/>
  <c r="L14" i="3"/>
  <c r="U14" i="3" s="1"/>
  <c r="W14" i="3" s="1"/>
  <c r="L13" i="3"/>
  <c r="L11" i="3"/>
  <c r="L10" i="3"/>
  <c r="L9" i="3"/>
  <c r="L8" i="3"/>
  <c r="B21" i="3"/>
  <c r="B22" i="3" s="1"/>
  <c r="B18" i="3"/>
  <c r="M20" i="2"/>
  <c r="R19" i="2"/>
  <c r="Q19" i="2"/>
  <c r="S18" i="2"/>
  <c r="S17" i="2"/>
  <c r="S16" i="2"/>
  <c r="Q16" i="2"/>
  <c r="R15" i="2"/>
  <c r="R14" i="2"/>
  <c r="R13" i="2"/>
  <c r="R12" i="2"/>
  <c r="R11" i="2"/>
  <c r="I16" i="2"/>
  <c r="I20" i="2" s="1"/>
  <c r="E16" i="2"/>
  <c r="D16" i="2"/>
  <c r="C19" i="2"/>
  <c r="C16" i="2"/>
  <c r="B19" i="2"/>
  <c r="B16" i="2"/>
  <c r="R10" i="2"/>
  <c r="Q10" i="2"/>
  <c r="K10" i="2"/>
  <c r="J10" i="2"/>
  <c r="S9" i="2"/>
  <c r="L9" i="2"/>
  <c r="S8" i="2"/>
  <c r="L8" i="2"/>
  <c r="U13" i="3" l="1"/>
  <c r="W13" i="3" s="1"/>
  <c r="D22" i="3"/>
  <c r="Q15" i="4"/>
  <c r="C20" i="2"/>
  <c r="R22" i="3"/>
  <c r="U15" i="3"/>
  <c r="W15" i="3" s="1"/>
  <c r="E22" i="3"/>
  <c r="T18" i="3"/>
  <c r="T12" i="3"/>
  <c r="N22" i="3"/>
  <c r="L21" i="3"/>
  <c r="U20" i="3"/>
  <c r="W20" i="3" s="1"/>
  <c r="L12" i="3"/>
  <c r="T21" i="3"/>
  <c r="U19" i="3"/>
  <c r="W19" i="3" s="1"/>
  <c r="L18" i="3"/>
  <c r="L10" i="2"/>
  <c r="S19" i="2"/>
  <c r="B20" i="2"/>
  <c r="R16" i="2"/>
  <c r="R20" i="2" s="1"/>
  <c r="Q20" i="2"/>
  <c r="W12" i="1"/>
  <c r="U18" i="3" l="1"/>
  <c r="W18" i="3" s="1"/>
  <c r="T22" i="3"/>
  <c r="S20" i="2"/>
  <c r="U21" i="3"/>
  <c r="W21" i="3" s="1"/>
  <c r="L22" i="3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L22" i="1"/>
  <c r="K22" i="1"/>
  <c r="I22" i="1"/>
  <c r="H22" i="1"/>
  <c r="C22" i="1"/>
  <c r="B22" i="1"/>
  <c r="J22" i="1"/>
  <c r="N11" i="1"/>
  <c r="N9" i="1"/>
  <c r="N8" i="1"/>
  <c r="N17" i="1"/>
  <c r="N16" i="1"/>
  <c r="N15" i="1"/>
  <c r="Q15" i="1" s="1"/>
  <c r="N14" i="1"/>
  <c r="Q14" i="1" s="1"/>
  <c r="Q16" i="1"/>
  <c r="N13" i="1"/>
  <c r="N20" i="1"/>
  <c r="N19" i="1"/>
  <c r="N21" i="1"/>
  <c r="Q17" i="1"/>
  <c r="Q13" i="1"/>
  <c r="Q11" i="1"/>
  <c r="Q9" i="1"/>
  <c r="Q8" i="1"/>
  <c r="U22" i="3" l="1"/>
  <c r="W22" i="3" s="1"/>
  <c r="Q20" i="1"/>
  <c r="P12" i="1" l="1"/>
  <c r="I21" i="1" l="1"/>
  <c r="L21" i="1" s="1"/>
  <c r="AC20" i="1" s="1"/>
  <c r="S7" i="1"/>
  <c r="T7" i="1"/>
  <c r="U7" i="1"/>
  <c r="V7" i="1"/>
  <c r="W7" i="1"/>
  <c r="X7" i="1"/>
  <c r="Y7" i="1"/>
  <c r="Z7" i="1"/>
  <c r="AA7" i="1"/>
  <c r="AD7" i="1"/>
  <c r="AF7" i="1"/>
  <c r="S8" i="1"/>
  <c r="T8" i="1"/>
  <c r="U8" i="1"/>
  <c r="Y8" i="1"/>
  <c r="Z8" i="1"/>
  <c r="AA8" i="1"/>
  <c r="AD8" i="1"/>
  <c r="AF8" i="1"/>
  <c r="AG8" i="1"/>
  <c r="S9" i="1"/>
  <c r="T9" i="1"/>
  <c r="U9" i="1"/>
  <c r="X9" i="1"/>
  <c r="Y9" i="1"/>
  <c r="Z9" i="1"/>
  <c r="AA9" i="1"/>
  <c r="AB9" i="1"/>
  <c r="AC9" i="1"/>
  <c r="AD9" i="1"/>
  <c r="AF9" i="1"/>
  <c r="AG9" i="1"/>
  <c r="S10" i="1"/>
  <c r="T10" i="1"/>
  <c r="U10" i="1"/>
  <c r="X10" i="1"/>
  <c r="Y10" i="1"/>
  <c r="Z10" i="1"/>
  <c r="AA10" i="1"/>
  <c r="AD10" i="1"/>
  <c r="AF10" i="1"/>
  <c r="AG10" i="1"/>
  <c r="S11" i="1"/>
  <c r="Y11" i="1"/>
  <c r="AB11" i="1"/>
  <c r="AD11" i="1"/>
  <c r="AF11" i="1"/>
  <c r="S12" i="1"/>
  <c r="T12" i="1"/>
  <c r="U12" i="1"/>
  <c r="X12" i="1"/>
  <c r="Y12" i="1"/>
  <c r="Z12" i="1"/>
  <c r="AA12" i="1"/>
  <c r="AB12" i="1"/>
  <c r="AD12" i="1"/>
  <c r="AE12" i="1"/>
  <c r="AF12" i="1"/>
  <c r="AG12" i="1"/>
  <c r="S13" i="1"/>
  <c r="T13" i="1"/>
  <c r="U13" i="1"/>
  <c r="Y13" i="1"/>
  <c r="Z13" i="1"/>
  <c r="AA13" i="1"/>
  <c r="AD13" i="1"/>
  <c r="AE13" i="1"/>
  <c r="AF13" i="1"/>
  <c r="AG13" i="1"/>
  <c r="S14" i="1"/>
  <c r="T14" i="1"/>
  <c r="U14" i="1"/>
  <c r="W14" i="1"/>
  <c r="X14" i="1"/>
  <c r="Y14" i="1"/>
  <c r="Z14" i="1"/>
  <c r="AA14" i="1"/>
  <c r="AC14" i="1"/>
  <c r="AD14" i="1"/>
  <c r="AE14" i="1"/>
  <c r="AF14" i="1"/>
  <c r="AG14" i="1"/>
  <c r="S15" i="1"/>
  <c r="T15" i="1"/>
  <c r="U15" i="1"/>
  <c r="W15" i="1"/>
  <c r="X15" i="1"/>
  <c r="Y15" i="1"/>
  <c r="Z15" i="1"/>
  <c r="AA15" i="1"/>
  <c r="AD15" i="1"/>
  <c r="AE15" i="1"/>
  <c r="AF15" i="1"/>
  <c r="AG15" i="1"/>
  <c r="S16" i="1"/>
  <c r="T16" i="1"/>
  <c r="U16" i="1"/>
  <c r="X16" i="1"/>
  <c r="Y16" i="1"/>
  <c r="Z16" i="1"/>
  <c r="AA16" i="1"/>
  <c r="AD16" i="1"/>
  <c r="AE16" i="1"/>
  <c r="AF16" i="1"/>
  <c r="AG16" i="1"/>
  <c r="S17" i="1"/>
  <c r="X17" i="1"/>
  <c r="Y17" i="1"/>
  <c r="Z17" i="1"/>
  <c r="AB17" i="1"/>
  <c r="AD17" i="1"/>
  <c r="AF17" i="1"/>
  <c r="S18" i="1"/>
  <c r="T18" i="1"/>
  <c r="W18" i="1"/>
  <c r="X18" i="1"/>
  <c r="Y18" i="1"/>
  <c r="Z18" i="1"/>
  <c r="AD18" i="1"/>
  <c r="AF18" i="1"/>
  <c r="AG18" i="1"/>
  <c r="S19" i="1"/>
  <c r="T19" i="1"/>
  <c r="W19" i="1"/>
  <c r="Y19" i="1"/>
  <c r="Z19" i="1"/>
  <c r="AC19" i="1"/>
  <c r="AD19" i="1"/>
  <c r="AE19" i="1"/>
  <c r="AF19" i="1"/>
  <c r="AG19" i="1"/>
  <c r="S20" i="1"/>
  <c r="W20" i="1"/>
  <c r="Y20" i="1"/>
  <c r="Z20" i="1"/>
  <c r="AD20" i="1"/>
  <c r="AF20" i="1"/>
  <c r="AG20" i="1"/>
  <c r="S21" i="1"/>
  <c r="X21" i="1"/>
  <c r="Y21" i="1"/>
  <c r="AA21" i="1"/>
  <c r="AB21" i="1"/>
  <c r="AD21" i="1"/>
  <c r="AF21" i="1"/>
  <c r="V6" i="1"/>
  <c r="Q18" i="1"/>
  <c r="P18" i="1"/>
  <c r="P22" i="1" s="1"/>
  <c r="N18" i="1"/>
  <c r="K18" i="1"/>
  <c r="J18" i="1"/>
  <c r="AA17" i="1" s="1"/>
  <c r="I18" i="1"/>
  <c r="K12" i="1"/>
  <c r="J12" i="1"/>
  <c r="AA11" i="1" s="1"/>
  <c r="I12" i="1"/>
  <c r="Z11" i="1" s="1"/>
  <c r="H12" i="1"/>
  <c r="D18" i="1"/>
  <c r="U17" i="1" s="1"/>
  <c r="D12" i="1"/>
  <c r="U11" i="1" s="1"/>
  <c r="C21" i="1"/>
  <c r="F21" i="1" s="1"/>
  <c r="X20" i="1" s="1"/>
  <c r="C18" i="1"/>
  <c r="T17" i="1" s="1"/>
  <c r="C12" i="1"/>
  <c r="T11" i="1" s="1"/>
  <c r="L20" i="1"/>
  <c r="L19" i="1"/>
  <c r="AC18" i="1" s="1"/>
  <c r="L17" i="1"/>
  <c r="AC16" i="1" s="1"/>
  <c r="L16" i="1"/>
  <c r="AC15" i="1" s="1"/>
  <c r="L15" i="1"/>
  <c r="L14" i="1"/>
  <c r="AC13" i="1" s="1"/>
  <c r="L13" i="1"/>
  <c r="AC12" i="1" s="1"/>
  <c r="L11" i="1"/>
  <c r="AC10" i="1" s="1"/>
  <c r="L10" i="1"/>
  <c r="L9" i="1"/>
  <c r="AC8" i="1" s="1"/>
  <c r="L8" i="1"/>
  <c r="AC7" i="1" s="1"/>
  <c r="AE7" i="1" s="1"/>
  <c r="F20" i="1"/>
  <c r="G20" i="1" s="1"/>
  <c r="X19" i="1" s="1"/>
  <c r="F19" i="1"/>
  <c r="G19" i="1" s="1"/>
  <c r="F17" i="1"/>
  <c r="W16" i="1" s="1"/>
  <c r="F16" i="1"/>
  <c r="G16" i="1" s="1"/>
  <c r="F15" i="1"/>
  <c r="F14" i="1"/>
  <c r="X13" i="1" s="1"/>
  <c r="F13" i="1"/>
  <c r="F11" i="1"/>
  <c r="W10" i="1" s="1"/>
  <c r="F10" i="1"/>
  <c r="F9" i="1"/>
  <c r="G9" i="1" s="1"/>
  <c r="X8" i="1" s="1"/>
  <c r="F8" i="1"/>
  <c r="W9" i="1" l="1"/>
  <c r="AE9" i="1" s="1"/>
  <c r="N10" i="1"/>
  <c r="Q10" i="1" s="1"/>
  <c r="AE17" i="1"/>
  <c r="AG17" i="1"/>
  <c r="AG11" i="1"/>
  <c r="T20" i="1"/>
  <c r="W13" i="1"/>
  <c r="AE10" i="1"/>
  <c r="AE8" i="1"/>
  <c r="W8" i="1"/>
  <c r="N12" i="1"/>
  <c r="N22" i="1" s="1"/>
  <c r="Z21" i="1"/>
  <c r="Q19" i="1"/>
  <c r="L18" i="1"/>
  <c r="AC17" i="1" s="1"/>
  <c r="D22" i="1"/>
  <c r="U21" i="1" s="1"/>
  <c r="L12" i="1"/>
  <c r="AC11" i="1" s="1"/>
  <c r="T21" i="1"/>
  <c r="F18" i="1"/>
  <c r="W17" i="1" s="1"/>
  <c r="F12" i="1"/>
  <c r="W11" i="1" l="1"/>
  <c r="AE11" i="1" s="1"/>
  <c r="F22" i="1"/>
  <c r="Q12" i="1"/>
  <c r="AG21" i="1"/>
  <c r="W21" i="1"/>
  <c r="AC21" i="1"/>
  <c r="Q21" i="1"/>
  <c r="AE18" i="1"/>
  <c r="X11" i="1"/>
  <c r="Q22" i="1" l="1"/>
  <c r="AE20" i="1"/>
  <c r="AE21" i="1"/>
</calcChain>
</file>

<file path=xl/sharedStrings.xml><?xml version="1.0" encoding="utf-8"?>
<sst xmlns="http://schemas.openxmlformats.org/spreadsheetml/2006/main" count="288" uniqueCount="139">
  <si>
    <t>классы</t>
  </si>
  <si>
    <t>С кыргызским языком обучения</t>
  </si>
  <si>
    <t>С русским языком обучения</t>
  </si>
  <si>
    <t>Средн.</t>
  </si>
  <si>
    <t>наполн.</t>
  </si>
  <si>
    <t>М</t>
  </si>
  <si>
    <t>Д</t>
  </si>
  <si>
    <t>Кол-во классов</t>
  </si>
  <si>
    <t>“Г”</t>
  </si>
  <si>
    <t>“Д”</t>
  </si>
  <si>
    <t>“Е”</t>
  </si>
  <si>
    <t>ВСЕГО</t>
  </si>
  <si>
    <t>“А”</t>
  </si>
  <si>
    <t>“Б”</t>
  </si>
  <si>
    <t>“В”</t>
  </si>
  <si>
    <t>1 класс</t>
  </si>
  <si>
    <t xml:space="preserve"> </t>
  </si>
  <si>
    <t>2 класс</t>
  </si>
  <si>
    <t>3 класс</t>
  </si>
  <si>
    <t>4 класс</t>
  </si>
  <si>
    <t>1-4 классы</t>
  </si>
  <si>
    <t>5 классы</t>
  </si>
  <si>
    <t>6 класс</t>
  </si>
  <si>
    <t>7 класс</t>
  </si>
  <si>
    <t>8 класс</t>
  </si>
  <si>
    <t>9 класс</t>
  </si>
  <si>
    <t>5-9 классы</t>
  </si>
  <si>
    <t>10 класс</t>
  </si>
  <si>
    <t>11 класс</t>
  </si>
  <si>
    <t>10-11 кл.</t>
  </si>
  <si>
    <t>1-11 кл.</t>
  </si>
  <si>
    <t>Комплектование бюджетных класс - комплектов по средней  общеобразовательной школе № 57</t>
  </si>
  <si>
    <t>Ленинского района г.Бишкек</t>
  </si>
  <si>
    <t>на 2021-2022  учебный  год</t>
  </si>
  <si>
    <t>Язык обучения: кыргызский, русский.</t>
  </si>
  <si>
    <t>Проектная мощность – 920 посадочных мест.</t>
  </si>
  <si>
    <t>Директор сош № 57                                   Дюшенбекова Ж.Б.</t>
  </si>
  <si>
    <t>Всего по школе</t>
  </si>
  <si>
    <t>Средн. наполн.</t>
  </si>
  <si>
    <t>класстар</t>
  </si>
  <si>
    <t>Окутуу кыргыз тилинде</t>
  </si>
  <si>
    <t>Окутуу орус тилинде</t>
  </si>
  <si>
    <t>Мектеп боюнча бардыгы</t>
  </si>
  <si>
    <t>Орто жыш-тыгы</t>
  </si>
  <si>
    <t>Э</t>
  </si>
  <si>
    <t>К</t>
  </si>
  <si>
    <t>Класстар-дын саны</t>
  </si>
  <si>
    <t>Баарды-гы</t>
  </si>
  <si>
    <t>Орто жышты-гы</t>
  </si>
  <si>
    <t>Баардыгы</t>
  </si>
  <si>
    <t>1-4 класстар</t>
  </si>
  <si>
    <t>5-9 класстар</t>
  </si>
  <si>
    <t>10-11 класстар</t>
  </si>
  <si>
    <t>1-11 класстар</t>
  </si>
  <si>
    <t>Окулган тили : кыргыз, орус.</t>
  </si>
  <si>
    <t>Проект мощности – 920 отуруу оруну</t>
  </si>
  <si>
    <t xml:space="preserve">Бишкек шаарындагы Ленин районунун №57 жалпы билим берүүчү орто мектебинин </t>
  </si>
  <si>
    <t>бюджеттик класстарынын комплектованиеси</t>
  </si>
  <si>
    <t>Средняя накопляемость -      33    учащихся.</t>
  </si>
  <si>
    <t>Орто жыштыгы-        33    окуучу.</t>
  </si>
  <si>
    <t xml:space="preserve">    </t>
  </si>
  <si>
    <t>2021-2022 окуу жылына</t>
  </si>
  <si>
    <t xml:space="preserve">  № 57  ЖББ орто мектебинин директору                                  Дюшенбекова Ж.Б.</t>
  </si>
  <si>
    <t>Начальные классы –     17      классов, в них –        600    учащихся,</t>
  </si>
  <si>
    <t>Средние классы – 21         классов, в них -      769        учащихся,</t>
  </si>
  <si>
    <t>Старшие классы –       4    классов, в них -  121      учащихся.</t>
  </si>
  <si>
    <t>Итого в бюджетной школе -     42      классов, в них обучаются        1490     учащихся.</t>
  </si>
  <si>
    <t>Башталгыч класстар –       17     класс, алардын ичинде –     600      окуучу,</t>
  </si>
  <si>
    <t>Ортончу класстар –      21     , класс, алардын ичинде - 769         окуучу,</t>
  </si>
  <si>
    <t>Жогорку класстар –   4      класс, алардын ичинде –     121    окуучу,</t>
  </si>
  <si>
    <t>Бюджеттик мектепте бардыгы -     42      класс,  анын ичинде   1490      окуучу окуйт.</t>
  </si>
  <si>
    <t>Жалпы мектепте    1490      окуучу окуйт</t>
  </si>
  <si>
    <t>Всего по школе учатся -      1490     учащихся.</t>
  </si>
  <si>
    <t>Отчет об успеваемости учащихся средней общеобразовательной школы № 57</t>
  </si>
  <si>
    <t>Класс</t>
  </si>
  <si>
    <t>Кол-во аттестованных учащихся</t>
  </si>
  <si>
    <t>Не аттестованы</t>
  </si>
  <si>
    <t>%  качества  ЗУН</t>
  </si>
  <si>
    <t>%  успеваемости</t>
  </si>
  <si>
    <t>% СОУ</t>
  </si>
  <si>
    <t>Девочки</t>
  </si>
  <si>
    <t>Мальчики</t>
  </si>
  <si>
    <t>Всего:</t>
  </si>
  <si>
    <t>всего</t>
  </si>
  <si>
    <t>1,2 класс</t>
  </si>
  <si>
    <t>по болезн</t>
  </si>
  <si>
    <t>10,11 класс</t>
  </si>
  <si>
    <t>др прич.</t>
  </si>
  <si>
    <t>1-4 класс</t>
  </si>
  <si>
    <t>5-9 класс</t>
  </si>
  <si>
    <t>10-11 класс</t>
  </si>
  <si>
    <t>Отчет</t>
  </si>
  <si>
    <t xml:space="preserve"> Ленинского района за 1 четверть 2021- 2022 учебный год </t>
  </si>
  <si>
    <t>Классы</t>
  </si>
  <si>
    <t>выбыли</t>
  </si>
  <si>
    <t>прибыли</t>
  </si>
  <si>
    <t>в шк района</t>
  </si>
  <si>
    <t>в шк города</t>
  </si>
  <si>
    <t>в шк республики</t>
  </si>
  <si>
    <t>в СНГ</t>
  </si>
  <si>
    <t>за рубеж</t>
  </si>
  <si>
    <t>в СУЗы, лицеи</t>
  </si>
  <si>
    <t>работа</t>
  </si>
  <si>
    <t>др причины</t>
  </si>
  <si>
    <t>Внутри школы</t>
  </si>
  <si>
    <t>Всего выбыло</t>
  </si>
  <si>
    <t>из шк района</t>
  </si>
  <si>
    <t>из шк города</t>
  </si>
  <si>
    <t>из шк республики</t>
  </si>
  <si>
    <t>из СНГ</t>
  </si>
  <si>
    <t>Из СУЗов, лицеев</t>
  </si>
  <si>
    <t>ИТОГО:</t>
  </si>
  <si>
    <t>девочки</t>
  </si>
  <si>
    <t>мальчик</t>
  </si>
  <si>
    <t>1-4кл</t>
  </si>
  <si>
    <t>5-9кл</t>
  </si>
  <si>
    <t>10-11кл</t>
  </si>
  <si>
    <t>1-11кл</t>
  </si>
  <si>
    <t>"5"</t>
  </si>
  <si>
    <t>"4"</t>
  </si>
  <si>
    <t>"3"</t>
  </si>
  <si>
    <t>"2"</t>
  </si>
  <si>
    <t>На  начало  1 четверти</t>
  </si>
  <si>
    <t>На конец  1 четверти</t>
  </si>
  <si>
    <t xml:space="preserve"> Директор  сош № 57                          Дюшенбекова Ж.Б.                                </t>
  </si>
  <si>
    <t>3-11  класс</t>
  </si>
  <si>
    <t>Количество уч-ся на                                     начало  1 четверти</t>
  </si>
  <si>
    <t xml:space="preserve"> Директор   сош № 57                                                 Дюшенбекова Ж.Б.</t>
  </si>
  <si>
    <t>Кол-во уч-ся                  на  конец   1четверти</t>
  </si>
  <si>
    <t xml:space="preserve">о движении учащихся сош №  57 </t>
  </si>
  <si>
    <t xml:space="preserve"> за 1 четверть   2021-2022  учебный год</t>
  </si>
  <si>
    <t>-</t>
  </si>
  <si>
    <t xml:space="preserve"> за  2 четверть   2021-2022  учебный год</t>
  </si>
  <si>
    <t>На  начало  2 четверти</t>
  </si>
  <si>
    <t>На конец  2 четверти</t>
  </si>
  <si>
    <t xml:space="preserve"> Ленинского района за 2 четверть 2021- 2022 учебный год </t>
  </si>
  <si>
    <t>Количество уч-ся на                                     начало  2 четверти</t>
  </si>
  <si>
    <t>Кол-во уч-ся                  на  конец   2четверти</t>
  </si>
  <si>
    <t>713/777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</si>
</sst>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4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9" fontId="8" fillId="0" borderId="8" xfId="0" applyNumberFormat="1" applyFont="1" applyBorder="1" applyAlignment="1">
      <alignment horizontal="center" vertical="center" wrapText="1"/>
    </xf>
    <xf numFmtId="10" fontId="8" fillId="0" borderId="8" xfId="0" applyNumberFormat="1" applyFont="1" applyBorder="1" applyAlignment="1">
      <alignment horizontal="center" vertical="center" wrapText="1"/>
    </xf>
    <xf numFmtId="9" fontId="6" fillId="0" borderId="8" xfId="0" applyNumberFormat="1" applyFont="1" applyBorder="1" applyAlignment="1">
      <alignment horizontal="center" vertical="center" wrapText="1"/>
    </xf>
    <xf numFmtId="10" fontId="6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3" xfId="0" applyFont="1" applyBorder="1" applyAlignment="1">
      <alignment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vertical="center" textRotation="90" wrapText="1"/>
    </xf>
    <xf numFmtId="0" fontId="4" fillId="0" borderId="11" xfId="0" applyFont="1" applyBorder="1" applyAlignment="1">
      <alignment vertical="center" textRotation="90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view="pageBreakPreview" topLeftCell="A10" zoomScale="78" zoomScaleNormal="100" zoomScaleSheetLayoutView="78" workbookViewId="0">
      <selection activeCell="P34" sqref="P34"/>
    </sheetView>
  </sheetViews>
  <sheetFormatPr defaultRowHeight="15" x14ac:dyDescent="0.25"/>
  <cols>
    <col min="1" max="1" width="15.140625" style="19" customWidth="1"/>
    <col min="18" max="18" width="16.42578125" customWidth="1"/>
    <col min="24" max="24" width="10.28515625" customWidth="1"/>
    <col min="25" max="25" width="10" customWidth="1"/>
    <col min="29" max="29" width="10.85546875" customWidth="1"/>
  </cols>
  <sheetData>
    <row r="1" spans="1:35" ht="18.75" x14ac:dyDescent="0.25">
      <c r="A1" s="65" t="s">
        <v>31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</row>
    <row r="2" spans="1:35" ht="18.75" x14ac:dyDescent="0.25">
      <c r="A2" s="65" t="s">
        <v>32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 t="s">
        <v>61</v>
      </c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</row>
    <row r="3" spans="1:35" ht="19.5" thickBot="1" x14ac:dyDescent="0.3">
      <c r="A3" s="73" t="s">
        <v>33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65" t="s">
        <v>56</v>
      </c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</row>
    <row r="4" spans="1:35" ht="21" customHeight="1" thickBot="1" x14ac:dyDescent="0.3">
      <c r="A4" s="67" t="s">
        <v>0</v>
      </c>
      <c r="B4" s="77" t="s">
        <v>1</v>
      </c>
      <c r="C4" s="78"/>
      <c r="D4" s="78"/>
      <c r="E4" s="78"/>
      <c r="F4" s="78"/>
      <c r="G4" s="79"/>
      <c r="H4" s="77" t="s">
        <v>2</v>
      </c>
      <c r="I4" s="78"/>
      <c r="J4" s="78"/>
      <c r="K4" s="78"/>
      <c r="L4" s="78"/>
      <c r="M4" s="79"/>
      <c r="N4" s="67" t="s">
        <v>37</v>
      </c>
      <c r="O4" s="67" t="s">
        <v>38</v>
      </c>
      <c r="P4" s="67" t="s">
        <v>5</v>
      </c>
      <c r="Q4" s="67" t="s">
        <v>6</v>
      </c>
      <c r="R4" s="65" t="s">
        <v>57</v>
      </c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</row>
    <row r="5" spans="1:35" ht="42.75" customHeight="1" thickBot="1" x14ac:dyDescent="0.3">
      <c r="A5" s="76"/>
      <c r="B5" s="80"/>
      <c r="C5" s="81"/>
      <c r="D5" s="81"/>
      <c r="E5" s="81"/>
      <c r="F5" s="81"/>
      <c r="G5" s="82"/>
      <c r="H5" s="80"/>
      <c r="I5" s="81"/>
      <c r="J5" s="81"/>
      <c r="K5" s="81"/>
      <c r="L5" s="81"/>
      <c r="M5" s="82"/>
      <c r="N5" s="68"/>
      <c r="O5" s="68"/>
      <c r="P5" s="68"/>
      <c r="Q5" s="68"/>
      <c r="R5" s="67" t="s">
        <v>39</v>
      </c>
      <c r="S5" s="69" t="s">
        <v>40</v>
      </c>
      <c r="T5" s="70"/>
      <c r="U5" s="70"/>
      <c r="V5" s="70"/>
      <c r="W5" s="70"/>
      <c r="X5" s="71"/>
      <c r="Y5" s="69" t="s">
        <v>41</v>
      </c>
      <c r="Z5" s="70"/>
      <c r="AA5" s="70"/>
      <c r="AB5" s="70"/>
      <c r="AC5" s="70"/>
      <c r="AD5" s="71"/>
      <c r="AE5" s="20" t="s">
        <v>42</v>
      </c>
      <c r="AF5" s="26" t="s">
        <v>43</v>
      </c>
      <c r="AG5" s="21" t="s">
        <v>44</v>
      </c>
      <c r="AH5" s="21" t="s">
        <v>45</v>
      </c>
    </row>
    <row r="6" spans="1:35" ht="42.75" customHeight="1" thickBot="1" x14ac:dyDescent="0.3">
      <c r="A6" s="76"/>
      <c r="B6" s="67" t="s">
        <v>7</v>
      </c>
      <c r="C6" s="67" t="s">
        <v>8</v>
      </c>
      <c r="D6" s="67" t="s">
        <v>9</v>
      </c>
      <c r="E6" s="67" t="s">
        <v>10</v>
      </c>
      <c r="F6" s="67" t="s">
        <v>11</v>
      </c>
      <c r="G6" s="2" t="s">
        <v>3</v>
      </c>
      <c r="H6" s="67" t="s">
        <v>7</v>
      </c>
      <c r="I6" s="67" t="s">
        <v>12</v>
      </c>
      <c r="J6" s="67" t="s">
        <v>13</v>
      </c>
      <c r="K6" s="67" t="s">
        <v>14</v>
      </c>
      <c r="L6" s="67" t="s">
        <v>11</v>
      </c>
      <c r="M6" s="2" t="s">
        <v>3</v>
      </c>
      <c r="N6" s="67"/>
      <c r="O6" s="67"/>
      <c r="P6" s="67"/>
      <c r="Q6" s="74"/>
      <c r="R6" s="68"/>
      <c r="S6" s="22" t="s">
        <v>46</v>
      </c>
      <c r="T6" s="22" t="s">
        <v>8</v>
      </c>
      <c r="U6" s="22" t="s">
        <v>9</v>
      </c>
      <c r="V6" s="22" t="str">
        <f>$E$6</f>
        <v>“Е”</v>
      </c>
      <c r="W6" s="22" t="s">
        <v>47</v>
      </c>
      <c r="X6" s="22" t="s">
        <v>48</v>
      </c>
      <c r="Y6" s="22" t="s">
        <v>46</v>
      </c>
      <c r="Z6" s="22" t="s">
        <v>12</v>
      </c>
      <c r="AA6" s="22" t="s">
        <v>13</v>
      </c>
      <c r="AB6" s="22" t="s">
        <v>14</v>
      </c>
      <c r="AC6" s="22" t="s">
        <v>49</v>
      </c>
      <c r="AD6" s="22" t="s">
        <v>48</v>
      </c>
      <c r="AE6" s="1"/>
      <c r="AF6" s="22"/>
      <c r="AG6" s="22"/>
      <c r="AH6" s="22"/>
    </row>
    <row r="7" spans="1:35" ht="23.25" customHeight="1" thickBot="1" x14ac:dyDescent="0.3">
      <c r="A7" s="68"/>
      <c r="B7" s="68"/>
      <c r="C7" s="68"/>
      <c r="D7" s="68"/>
      <c r="E7" s="68"/>
      <c r="F7" s="68"/>
      <c r="G7" s="1" t="s">
        <v>4</v>
      </c>
      <c r="H7" s="68"/>
      <c r="I7" s="68"/>
      <c r="J7" s="68"/>
      <c r="K7" s="68"/>
      <c r="L7" s="68"/>
      <c r="M7" s="1" t="s">
        <v>4</v>
      </c>
      <c r="N7" s="68"/>
      <c r="O7" s="68"/>
      <c r="P7" s="68"/>
      <c r="Q7" s="75"/>
      <c r="R7" s="25" t="s">
        <v>15</v>
      </c>
      <c r="S7" s="4">
        <f t="shared" ref="S7:S21" si="0">B8</f>
        <v>2</v>
      </c>
      <c r="T7" s="4">
        <f t="shared" ref="T7:T21" si="1">C8</f>
        <v>30</v>
      </c>
      <c r="U7" s="4">
        <f t="shared" ref="U7:U21" si="2">D8</f>
        <v>35</v>
      </c>
      <c r="V7" s="4" t="str">
        <f t="shared" ref="V7" si="3">E8</f>
        <v xml:space="preserve"> </v>
      </c>
      <c r="W7" s="5">
        <f t="shared" ref="W7:W21" si="4">F8</f>
        <v>65</v>
      </c>
      <c r="X7" s="4">
        <f t="shared" ref="X7:X21" si="5">G8</f>
        <v>33</v>
      </c>
      <c r="Y7" s="4">
        <f t="shared" ref="Y7:Y21" si="6">H8</f>
        <v>2</v>
      </c>
      <c r="Z7" s="4">
        <f t="shared" ref="Z7:Z21" si="7">I8</f>
        <v>37</v>
      </c>
      <c r="AA7" s="4">
        <f t="shared" ref="AA7:AA21" si="8">J8</f>
        <v>33</v>
      </c>
      <c r="AB7" s="4"/>
      <c r="AC7" s="5">
        <f t="shared" ref="AC7:AC20" si="9">L8</f>
        <v>70</v>
      </c>
      <c r="AD7" s="4">
        <f t="shared" ref="AD7:AD21" si="10">M8</f>
        <v>26</v>
      </c>
      <c r="AE7" s="4">
        <f>AC7+W7</f>
        <v>135</v>
      </c>
      <c r="AF7" s="4">
        <f t="shared" ref="AF7:AF21" si="11">O8</f>
        <v>26</v>
      </c>
      <c r="AG7" s="3">
        <v>64</v>
      </c>
      <c r="AH7" s="3">
        <f>AE7-AG7</f>
        <v>71</v>
      </c>
    </row>
    <row r="8" spans="1:35" ht="24" customHeight="1" thickBot="1" x14ac:dyDescent="0.3">
      <c r="A8" s="10" t="s">
        <v>15</v>
      </c>
      <c r="B8" s="11">
        <v>2</v>
      </c>
      <c r="C8" s="11">
        <v>30</v>
      </c>
      <c r="D8" s="11">
        <v>35</v>
      </c>
      <c r="E8" s="12" t="s">
        <v>16</v>
      </c>
      <c r="F8" s="9">
        <f>C8+D8</f>
        <v>65</v>
      </c>
      <c r="G8" s="11">
        <v>33</v>
      </c>
      <c r="H8" s="11">
        <v>2</v>
      </c>
      <c r="I8" s="11">
        <v>37</v>
      </c>
      <c r="J8" s="11">
        <v>33</v>
      </c>
      <c r="K8" s="11"/>
      <c r="L8" s="9">
        <f>I8+J8+K8</f>
        <v>70</v>
      </c>
      <c r="M8" s="11">
        <v>26</v>
      </c>
      <c r="N8" s="12">
        <f>F8+L8</f>
        <v>135</v>
      </c>
      <c r="O8" s="11">
        <v>26</v>
      </c>
      <c r="P8" s="11">
        <v>64</v>
      </c>
      <c r="Q8" s="11">
        <f>N8-P8</f>
        <v>71</v>
      </c>
      <c r="R8" s="25" t="s">
        <v>17</v>
      </c>
      <c r="S8" s="4">
        <f t="shared" si="0"/>
        <v>2</v>
      </c>
      <c r="T8" s="4">
        <f t="shared" si="1"/>
        <v>30</v>
      </c>
      <c r="U8" s="4">
        <f t="shared" si="2"/>
        <v>28</v>
      </c>
      <c r="V8" s="4"/>
      <c r="W8" s="5">
        <f t="shared" si="4"/>
        <v>58</v>
      </c>
      <c r="X8" s="4">
        <f t="shared" si="5"/>
        <v>29</v>
      </c>
      <c r="Y8" s="4">
        <f t="shared" si="6"/>
        <v>2</v>
      </c>
      <c r="Z8" s="4">
        <f t="shared" si="7"/>
        <v>40</v>
      </c>
      <c r="AA8" s="4">
        <f t="shared" si="8"/>
        <v>42</v>
      </c>
      <c r="AB8" s="4"/>
      <c r="AC8" s="5">
        <f t="shared" si="9"/>
        <v>82</v>
      </c>
      <c r="AD8" s="4">
        <f t="shared" si="10"/>
        <v>34</v>
      </c>
      <c r="AE8" s="4">
        <f t="shared" ref="AE8:AE11" si="12">AC8+W8</f>
        <v>140</v>
      </c>
      <c r="AF8" s="4">
        <f t="shared" si="11"/>
        <v>30</v>
      </c>
      <c r="AG8" s="3">
        <f t="shared" ref="AG8:AG20" si="13">P9</f>
        <v>72</v>
      </c>
      <c r="AH8" s="3">
        <f t="shared" ref="AH8:AH21" si="14">AE8-AG8</f>
        <v>68</v>
      </c>
    </row>
    <row r="9" spans="1:35" ht="24" customHeight="1" thickBot="1" x14ac:dyDescent="0.3">
      <c r="A9" s="10" t="s">
        <v>17</v>
      </c>
      <c r="B9" s="11">
        <v>2</v>
      </c>
      <c r="C9" s="11">
        <v>30</v>
      </c>
      <c r="D9" s="11">
        <v>28</v>
      </c>
      <c r="E9" s="12"/>
      <c r="F9" s="9">
        <f t="shared" ref="F9:F21" si="15">C9+D9</f>
        <v>58</v>
      </c>
      <c r="G9" s="11">
        <f t="shared" ref="G9:G20" si="16">F9/B9</f>
        <v>29</v>
      </c>
      <c r="H9" s="11">
        <v>2</v>
      </c>
      <c r="I9" s="11">
        <v>40</v>
      </c>
      <c r="J9" s="11">
        <v>42</v>
      </c>
      <c r="K9" s="11"/>
      <c r="L9" s="9">
        <f t="shared" ref="L9:L21" si="17">I9+J9+K9</f>
        <v>82</v>
      </c>
      <c r="M9" s="11">
        <v>34</v>
      </c>
      <c r="N9" s="12">
        <f>F9+L9</f>
        <v>140</v>
      </c>
      <c r="O9" s="11">
        <v>30</v>
      </c>
      <c r="P9" s="11">
        <v>72</v>
      </c>
      <c r="Q9" s="11">
        <f t="shared" ref="Q9:Q17" si="18">N9-P9</f>
        <v>68</v>
      </c>
      <c r="R9" s="25" t="s">
        <v>18</v>
      </c>
      <c r="S9" s="4">
        <f t="shared" si="0"/>
        <v>2</v>
      </c>
      <c r="T9" s="4">
        <f t="shared" si="1"/>
        <v>44</v>
      </c>
      <c r="U9" s="4">
        <f t="shared" si="2"/>
        <v>39</v>
      </c>
      <c r="V9" s="4"/>
      <c r="W9" s="5">
        <f t="shared" si="4"/>
        <v>83</v>
      </c>
      <c r="X9" s="4">
        <f t="shared" si="5"/>
        <v>38</v>
      </c>
      <c r="Y9" s="4">
        <f t="shared" si="6"/>
        <v>3</v>
      </c>
      <c r="Z9" s="4">
        <f t="shared" si="7"/>
        <v>33</v>
      </c>
      <c r="AA9" s="4">
        <f t="shared" si="8"/>
        <v>30</v>
      </c>
      <c r="AB9" s="4">
        <f t="shared" ref="AB9:AB21" si="19">K10</f>
        <v>28</v>
      </c>
      <c r="AC9" s="5">
        <f t="shared" si="9"/>
        <v>91</v>
      </c>
      <c r="AD9" s="4">
        <f t="shared" si="10"/>
        <v>30</v>
      </c>
      <c r="AE9" s="4">
        <f t="shared" si="12"/>
        <v>174</v>
      </c>
      <c r="AF9" s="4">
        <f t="shared" si="11"/>
        <v>32</v>
      </c>
      <c r="AG9" s="3">
        <f t="shared" si="13"/>
        <v>50</v>
      </c>
      <c r="AH9" s="3">
        <f t="shared" si="14"/>
        <v>124</v>
      </c>
    </row>
    <row r="10" spans="1:35" ht="24" customHeight="1" thickBot="1" x14ac:dyDescent="0.3">
      <c r="A10" s="10" t="s">
        <v>18</v>
      </c>
      <c r="B10" s="11">
        <v>2</v>
      </c>
      <c r="C10" s="11">
        <v>44</v>
      </c>
      <c r="D10" s="11">
        <v>39</v>
      </c>
      <c r="E10" s="12"/>
      <c r="F10" s="9">
        <f t="shared" si="15"/>
        <v>83</v>
      </c>
      <c r="G10" s="11">
        <v>38</v>
      </c>
      <c r="H10" s="11">
        <v>3</v>
      </c>
      <c r="I10" s="11">
        <v>33</v>
      </c>
      <c r="J10" s="11">
        <v>30</v>
      </c>
      <c r="K10" s="11">
        <v>28</v>
      </c>
      <c r="L10" s="9">
        <f t="shared" si="17"/>
        <v>91</v>
      </c>
      <c r="M10" s="11">
        <v>30</v>
      </c>
      <c r="N10" s="12">
        <f>L10+F10</f>
        <v>174</v>
      </c>
      <c r="O10" s="11">
        <v>32</v>
      </c>
      <c r="P10" s="11">
        <v>50</v>
      </c>
      <c r="Q10" s="11">
        <f t="shared" si="18"/>
        <v>124</v>
      </c>
      <c r="R10" s="25" t="s">
        <v>19</v>
      </c>
      <c r="S10" s="4">
        <f t="shared" si="0"/>
        <v>2</v>
      </c>
      <c r="T10" s="4">
        <f t="shared" si="1"/>
        <v>38</v>
      </c>
      <c r="U10" s="4">
        <f t="shared" si="2"/>
        <v>35</v>
      </c>
      <c r="V10" s="4"/>
      <c r="W10" s="5">
        <f t="shared" si="4"/>
        <v>73</v>
      </c>
      <c r="X10" s="4">
        <f t="shared" si="5"/>
        <v>33</v>
      </c>
      <c r="Y10" s="4">
        <f t="shared" si="6"/>
        <v>2</v>
      </c>
      <c r="Z10" s="4">
        <f t="shared" si="7"/>
        <v>38</v>
      </c>
      <c r="AA10" s="4">
        <f t="shared" si="8"/>
        <v>40</v>
      </c>
      <c r="AB10" s="4"/>
      <c r="AC10" s="5">
        <f t="shared" si="9"/>
        <v>78</v>
      </c>
      <c r="AD10" s="4">
        <f t="shared" si="10"/>
        <v>37</v>
      </c>
      <c r="AE10" s="4">
        <f t="shared" si="12"/>
        <v>151</v>
      </c>
      <c r="AF10" s="4">
        <f t="shared" si="11"/>
        <v>35</v>
      </c>
      <c r="AG10" s="3">
        <f t="shared" si="13"/>
        <v>68</v>
      </c>
      <c r="AH10" s="3">
        <f t="shared" si="14"/>
        <v>83</v>
      </c>
    </row>
    <row r="11" spans="1:35" ht="24" customHeight="1" thickBot="1" x14ac:dyDescent="0.3">
      <c r="A11" s="10" t="s">
        <v>19</v>
      </c>
      <c r="B11" s="11">
        <v>2</v>
      </c>
      <c r="C11" s="11">
        <v>38</v>
      </c>
      <c r="D11" s="11">
        <v>35</v>
      </c>
      <c r="E11" s="12"/>
      <c r="F11" s="9">
        <f t="shared" si="15"/>
        <v>73</v>
      </c>
      <c r="G11" s="11">
        <v>33</v>
      </c>
      <c r="H11" s="11">
        <v>2</v>
      </c>
      <c r="I11" s="11">
        <v>38</v>
      </c>
      <c r="J11" s="11">
        <v>40</v>
      </c>
      <c r="K11" s="11"/>
      <c r="L11" s="9">
        <f t="shared" si="17"/>
        <v>78</v>
      </c>
      <c r="M11" s="11">
        <v>37</v>
      </c>
      <c r="N11" s="12">
        <f t="shared" ref="N11" si="20">F11+L11</f>
        <v>151</v>
      </c>
      <c r="O11" s="11">
        <v>35</v>
      </c>
      <c r="P11" s="11">
        <v>68</v>
      </c>
      <c r="Q11" s="11">
        <f t="shared" si="18"/>
        <v>83</v>
      </c>
      <c r="R11" s="15" t="s">
        <v>50</v>
      </c>
      <c r="S11" s="6">
        <f t="shared" si="0"/>
        <v>8</v>
      </c>
      <c r="T11" s="6">
        <f t="shared" si="1"/>
        <v>142</v>
      </c>
      <c r="U11" s="6">
        <f t="shared" si="2"/>
        <v>137</v>
      </c>
      <c r="V11" s="6"/>
      <c r="W11" s="6">
        <f t="shared" si="4"/>
        <v>279</v>
      </c>
      <c r="X11" s="6">
        <f t="shared" si="5"/>
        <v>35</v>
      </c>
      <c r="Y11" s="6">
        <f t="shared" si="6"/>
        <v>9</v>
      </c>
      <c r="Z11" s="6">
        <f t="shared" si="7"/>
        <v>148</v>
      </c>
      <c r="AA11" s="6">
        <f t="shared" si="8"/>
        <v>145</v>
      </c>
      <c r="AB11" s="6">
        <f t="shared" si="19"/>
        <v>28</v>
      </c>
      <c r="AC11" s="6">
        <f t="shared" si="9"/>
        <v>321</v>
      </c>
      <c r="AD11" s="6">
        <f t="shared" si="10"/>
        <v>33</v>
      </c>
      <c r="AE11" s="5">
        <f t="shared" si="12"/>
        <v>600</v>
      </c>
      <c r="AF11" s="6">
        <f t="shared" si="11"/>
        <v>32</v>
      </c>
      <c r="AG11" s="7">
        <f>AG7+AG8+AG9+AG10</f>
        <v>254</v>
      </c>
      <c r="AH11" s="27">
        <f t="shared" si="14"/>
        <v>346</v>
      </c>
    </row>
    <row r="12" spans="1:35" ht="34.5" customHeight="1" thickBot="1" x14ac:dyDescent="0.3">
      <c r="A12" s="16" t="s">
        <v>20</v>
      </c>
      <c r="B12" s="14">
        <v>8</v>
      </c>
      <c r="C12" s="14">
        <f>C8+C9+C10+C11</f>
        <v>142</v>
      </c>
      <c r="D12" s="14">
        <f>D8+D9+D10+D11</f>
        <v>137</v>
      </c>
      <c r="E12" s="14"/>
      <c r="F12" s="14">
        <f>F8+F9+F10+F11</f>
        <v>279</v>
      </c>
      <c r="G12" s="11">
        <v>35</v>
      </c>
      <c r="H12" s="14">
        <f t="shared" ref="H12:L12" si="21">H8+H9+H10+H11</f>
        <v>9</v>
      </c>
      <c r="I12" s="14">
        <f t="shared" si="21"/>
        <v>148</v>
      </c>
      <c r="J12" s="14">
        <f t="shared" si="21"/>
        <v>145</v>
      </c>
      <c r="K12" s="14">
        <f t="shared" si="21"/>
        <v>28</v>
      </c>
      <c r="L12" s="14">
        <f t="shared" si="21"/>
        <v>321</v>
      </c>
      <c r="M12" s="14">
        <v>33</v>
      </c>
      <c r="N12" s="14">
        <f>N8+N9+N10+N11</f>
        <v>600</v>
      </c>
      <c r="O12" s="14">
        <v>32</v>
      </c>
      <c r="P12" s="14">
        <f>P8+P9+P10+P11</f>
        <v>254</v>
      </c>
      <c r="Q12" s="14">
        <f>Q8+Q9+Q10+Q11</f>
        <v>346</v>
      </c>
      <c r="R12" s="25" t="s">
        <v>21</v>
      </c>
      <c r="S12" s="4">
        <f t="shared" si="0"/>
        <v>2</v>
      </c>
      <c r="T12" s="4">
        <f t="shared" si="1"/>
        <v>38</v>
      </c>
      <c r="U12" s="4">
        <f t="shared" si="2"/>
        <v>42</v>
      </c>
      <c r="V12" s="4"/>
      <c r="W12" s="5">
        <f>F13</f>
        <v>80</v>
      </c>
      <c r="X12" s="4">
        <f t="shared" si="5"/>
        <v>38</v>
      </c>
      <c r="Y12" s="4">
        <f t="shared" si="6"/>
        <v>3</v>
      </c>
      <c r="Z12" s="4">
        <f t="shared" si="7"/>
        <v>30</v>
      </c>
      <c r="AA12" s="4">
        <f t="shared" si="8"/>
        <v>30</v>
      </c>
      <c r="AB12" s="4">
        <f t="shared" si="19"/>
        <v>28</v>
      </c>
      <c r="AC12" s="5">
        <f t="shared" si="9"/>
        <v>88</v>
      </c>
      <c r="AD12" s="4">
        <f t="shared" si="10"/>
        <v>29</v>
      </c>
      <c r="AE12" s="4">
        <f t="shared" ref="AE12:AE21" si="22">N13</f>
        <v>168</v>
      </c>
      <c r="AF12" s="4">
        <f t="shared" si="11"/>
        <v>32</v>
      </c>
      <c r="AG12" s="3">
        <f t="shared" si="13"/>
        <v>86</v>
      </c>
      <c r="AH12" s="3">
        <f t="shared" si="14"/>
        <v>82</v>
      </c>
    </row>
    <row r="13" spans="1:35" ht="24" customHeight="1" thickBot="1" x14ac:dyDescent="0.3">
      <c r="A13" s="10" t="s">
        <v>21</v>
      </c>
      <c r="B13" s="11">
        <v>2</v>
      </c>
      <c r="C13" s="11">
        <v>38</v>
      </c>
      <c r="D13" s="11">
        <v>42</v>
      </c>
      <c r="E13" s="9"/>
      <c r="F13" s="9">
        <f t="shared" si="15"/>
        <v>80</v>
      </c>
      <c r="G13" s="11">
        <v>38</v>
      </c>
      <c r="H13" s="11">
        <v>3</v>
      </c>
      <c r="I13" s="11">
        <v>30</v>
      </c>
      <c r="J13" s="11">
        <v>30</v>
      </c>
      <c r="K13" s="11">
        <v>28</v>
      </c>
      <c r="L13" s="9">
        <f t="shared" si="17"/>
        <v>88</v>
      </c>
      <c r="M13" s="11">
        <v>29</v>
      </c>
      <c r="N13" s="12">
        <f>F13+L13</f>
        <v>168</v>
      </c>
      <c r="O13" s="11">
        <v>32</v>
      </c>
      <c r="P13" s="11">
        <v>86</v>
      </c>
      <c r="Q13" s="11">
        <f t="shared" si="18"/>
        <v>82</v>
      </c>
      <c r="R13" s="25" t="s">
        <v>22</v>
      </c>
      <c r="S13" s="4">
        <f t="shared" si="0"/>
        <v>2</v>
      </c>
      <c r="T13" s="4">
        <f t="shared" si="1"/>
        <v>43</v>
      </c>
      <c r="U13" s="4">
        <f t="shared" si="2"/>
        <v>42</v>
      </c>
      <c r="V13" s="4"/>
      <c r="W13" s="5">
        <f t="shared" si="4"/>
        <v>85</v>
      </c>
      <c r="X13" s="4">
        <f t="shared" si="5"/>
        <v>43</v>
      </c>
      <c r="Y13" s="4">
        <f t="shared" si="6"/>
        <v>2</v>
      </c>
      <c r="Z13" s="4">
        <f t="shared" si="7"/>
        <v>39</v>
      </c>
      <c r="AA13" s="4">
        <f t="shared" si="8"/>
        <v>41</v>
      </c>
      <c r="AB13" s="4"/>
      <c r="AC13" s="5">
        <f t="shared" si="9"/>
        <v>80</v>
      </c>
      <c r="AD13" s="4">
        <f t="shared" si="10"/>
        <v>39</v>
      </c>
      <c r="AE13" s="4">
        <f t="shared" si="22"/>
        <v>165</v>
      </c>
      <c r="AF13" s="4">
        <f t="shared" si="11"/>
        <v>39</v>
      </c>
      <c r="AG13" s="3">
        <f t="shared" si="13"/>
        <v>91</v>
      </c>
      <c r="AH13" s="3">
        <f t="shared" si="14"/>
        <v>74</v>
      </c>
    </row>
    <row r="14" spans="1:35" ht="24" customHeight="1" thickBot="1" x14ac:dyDescent="0.3">
      <c r="A14" s="10" t="s">
        <v>22</v>
      </c>
      <c r="B14" s="11">
        <v>2</v>
      </c>
      <c r="C14" s="11">
        <v>43</v>
      </c>
      <c r="D14" s="11">
        <v>42</v>
      </c>
      <c r="E14" s="9"/>
      <c r="F14" s="9">
        <f t="shared" si="15"/>
        <v>85</v>
      </c>
      <c r="G14" s="11">
        <v>43</v>
      </c>
      <c r="H14" s="11">
        <v>2</v>
      </c>
      <c r="I14" s="11">
        <v>39</v>
      </c>
      <c r="J14" s="11">
        <v>41</v>
      </c>
      <c r="K14" s="11"/>
      <c r="L14" s="9">
        <f t="shared" si="17"/>
        <v>80</v>
      </c>
      <c r="M14" s="11">
        <v>39</v>
      </c>
      <c r="N14" s="12">
        <f t="shared" ref="N14:N17" si="23">F14+L14</f>
        <v>165</v>
      </c>
      <c r="O14" s="11">
        <v>39</v>
      </c>
      <c r="P14" s="11">
        <v>91</v>
      </c>
      <c r="Q14" s="11">
        <f t="shared" si="18"/>
        <v>74</v>
      </c>
      <c r="R14" s="25" t="s">
        <v>23</v>
      </c>
      <c r="S14" s="4">
        <f t="shared" si="0"/>
        <v>2</v>
      </c>
      <c r="T14" s="4">
        <f t="shared" si="1"/>
        <v>44</v>
      </c>
      <c r="U14" s="4">
        <f t="shared" si="2"/>
        <v>44</v>
      </c>
      <c r="V14" s="4"/>
      <c r="W14" s="5">
        <f t="shared" si="4"/>
        <v>88</v>
      </c>
      <c r="X14" s="4">
        <f t="shared" si="5"/>
        <v>41</v>
      </c>
      <c r="Y14" s="4">
        <f t="shared" si="6"/>
        <v>2</v>
      </c>
      <c r="Z14" s="4">
        <f t="shared" si="7"/>
        <v>35</v>
      </c>
      <c r="AA14" s="4">
        <f t="shared" si="8"/>
        <v>35</v>
      </c>
      <c r="AB14" s="4"/>
      <c r="AC14" s="5">
        <f t="shared" si="9"/>
        <v>70</v>
      </c>
      <c r="AD14" s="4">
        <f t="shared" si="10"/>
        <v>35</v>
      </c>
      <c r="AE14" s="4">
        <f t="shared" si="22"/>
        <v>158</v>
      </c>
      <c r="AF14" s="4">
        <f t="shared" si="11"/>
        <v>38</v>
      </c>
      <c r="AG14" s="3">
        <f t="shared" si="13"/>
        <v>82</v>
      </c>
      <c r="AH14" s="3">
        <f t="shared" si="14"/>
        <v>76</v>
      </c>
    </row>
    <row r="15" spans="1:35" ht="24" customHeight="1" thickBot="1" x14ac:dyDescent="0.3">
      <c r="A15" s="10" t="s">
        <v>23</v>
      </c>
      <c r="B15" s="11">
        <v>2</v>
      </c>
      <c r="C15" s="11">
        <v>44</v>
      </c>
      <c r="D15" s="11">
        <v>44</v>
      </c>
      <c r="E15" s="9"/>
      <c r="F15" s="9">
        <f t="shared" si="15"/>
        <v>88</v>
      </c>
      <c r="G15" s="11">
        <v>41</v>
      </c>
      <c r="H15" s="11">
        <v>2</v>
      </c>
      <c r="I15" s="11">
        <v>35</v>
      </c>
      <c r="J15" s="11">
        <v>35</v>
      </c>
      <c r="K15" s="11"/>
      <c r="L15" s="9">
        <f t="shared" si="17"/>
        <v>70</v>
      </c>
      <c r="M15" s="11">
        <v>35</v>
      </c>
      <c r="N15" s="12">
        <f t="shared" si="23"/>
        <v>158</v>
      </c>
      <c r="O15" s="11">
        <v>38</v>
      </c>
      <c r="P15" s="11">
        <v>82</v>
      </c>
      <c r="Q15" s="11">
        <f t="shared" si="18"/>
        <v>76</v>
      </c>
      <c r="R15" s="25" t="s">
        <v>24</v>
      </c>
      <c r="S15" s="4">
        <f t="shared" si="0"/>
        <v>2</v>
      </c>
      <c r="T15" s="4">
        <f t="shared" si="1"/>
        <v>38</v>
      </c>
      <c r="U15" s="4">
        <f t="shared" si="2"/>
        <v>38</v>
      </c>
      <c r="V15" s="4"/>
      <c r="W15" s="5">
        <f t="shared" si="4"/>
        <v>76</v>
      </c>
      <c r="X15" s="4">
        <f t="shared" si="5"/>
        <v>38</v>
      </c>
      <c r="Y15" s="4">
        <f t="shared" si="6"/>
        <v>2</v>
      </c>
      <c r="Z15" s="4">
        <f t="shared" si="7"/>
        <v>38</v>
      </c>
      <c r="AA15" s="4">
        <f t="shared" si="8"/>
        <v>37</v>
      </c>
      <c r="AB15" s="4"/>
      <c r="AC15" s="5">
        <f t="shared" si="9"/>
        <v>75</v>
      </c>
      <c r="AD15" s="4">
        <f t="shared" si="10"/>
        <v>39</v>
      </c>
      <c r="AE15" s="4">
        <f t="shared" si="22"/>
        <v>151</v>
      </c>
      <c r="AF15" s="4">
        <f t="shared" si="11"/>
        <v>38</v>
      </c>
      <c r="AG15" s="3">
        <f t="shared" si="13"/>
        <v>79</v>
      </c>
      <c r="AH15" s="3">
        <f t="shared" si="14"/>
        <v>72</v>
      </c>
    </row>
    <row r="16" spans="1:35" ht="24" customHeight="1" thickBot="1" x14ac:dyDescent="0.3">
      <c r="A16" s="10" t="s">
        <v>24</v>
      </c>
      <c r="B16" s="11">
        <v>2</v>
      </c>
      <c r="C16" s="11">
        <v>38</v>
      </c>
      <c r="D16" s="11">
        <v>38</v>
      </c>
      <c r="E16" s="9"/>
      <c r="F16" s="9">
        <f t="shared" si="15"/>
        <v>76</v>
      </c>
      <c r="G16" s="11">
        <f t="shared" si="16"/>
        <v>38</v>
      </c>
      <c r="H16" s="11">
        <v>2</v>
      </c>
      <c r="I16" s="11">
        <v>38</v>
      </c>
      <c r="J16" s="11">
        <v>37</v>
      </c>
      <c r="K16" s="11"/>
      <c r="L16" s="9">
        <f t="shared" si="17"/>
        <v>75</v>
      </c>
      <c r="M16" s="11">
        <v>39</v>
      </c>
      <c r="N16" s="12">
        <f t="shared" si="23"/>
        <v>151</v>
      </c>
      <c r="O16" s="11">
        <v>38</v>
      </c>
      <c r="P16" s="11">
        <v>79</v>
      </c>
      <c r="Q16" s="11">
        <f t="shared" si="18"/>
        <v>72</v>
      </c>
      <c r="R16" s="25" t="s">
        <v>25</v>
      </c>
      <c r="S16" s="4">
        <f t="shared" si="0"/>
        <v>2</v>
      </c>
      <c r="T16" s="4">
        <f t="shared" si="1"/>
        <v>35</v>
      </c>
      <c r="U16" s="4">
        <f t="shared" si="2"/>
        <v>35</v>
      </c>
      <c r="V16" s="4"/>
      <c r="W16" s="5">
        <f t="shared" si="4"/>
        <v>70</v>
      </c>
      <c r="X16" s="4">
        <f t="shared" si="5"/>
        <v>35</v>
      </c>
      <c r="Y16" s="4">
        <f t="shared" si="6"/>
        <v>2</v>
      </c>
      <c r="Z16" s="4">
        <f t="shared" si="7"/>
        <v>29</v>
      </c>
      <c r="AA16" s="4">
        <f t="shared" si="8"/>
        <v>28</v>
      </c>
      <c r="AB16" s="4"/>
      <c r="AC16" s="5">
        <f t="shared" si="9"/>
        <v>57</v>
      </c>
      <c r="AD16" s="4">
        <f t="shared" si="10"/>
        <v>28</v>
      </c>
      <c r="AE16" s="4">
        <f t="shared" si="22"/>
        <v>127</v>
      </c>
      <c r="AF16" s="4">
        <f t="shared" si="11"/>
        <v>31</v>
      </c>
      <c r="AG16" s="3">
        <f t="shared" si="13"/>
        <v>60</v>
      </c>
      <c r="AH16" s="3">
        <f t="shared" si="14"/>
        <v>67</v>
      </c>
    </row>
    <row r="17" spans="1:35" ht="24" customHeight="1" thickBot="1" x14ac:dyDescent="0.3">
      <c r="A17" s="10" t="s">
        <v>25</v>
      </c>
      <c r="B17" s="11">
        <v>2</v>
      </c>
      <c r="C17" s="11">
        <v>35</v>
      </c>
      <c r="D17" s="11">
        <v>35</v>
      </c>
      <c r="E17" s="9"/>
      <c r="F17" s="9">
        <f t="shared" si="15"/>
        <v>70</v>
      </c>
      <c r="G17" s="11">
        <v>35</v>
      </c>
      <c r="H17" s="11">
        <v>2</v>
      </c>
      <c r="I17" s="11">
        <v>29</v>
      </c>
      <c r="J17" s="11">
        <v>28</v>
      </c>
      <c r="K17" s="11"/>
      <c r="L17" s="9">
        <f t="shared" si="17"/>
        <v>57</v>
      </c>
      <c r="M17" s="11">
        <v>28</v>
      </c>
      <c r="N17" s="12">
        <f t="shared" si="23"/>
        <v>127</v>
      </c>
      <c r="O17" s="11">
        <v>31</v>
      </c>
      <c r="P17" s="11">
        <v>60</v>
      </c>
      <c r="Q17" s="11">
        <f t="shared" si="18"/>
        <v>67</v>
      </c>
      <c r="R17" s="15" t="s">
        <v>51</v>
      </c>
      <c r="S17" s="5">
        <f t="shared" si="0"/>
        <v>10</v>
      </c>
      <c r="T17" s="5">
        <f t="shared" si="1"/>
        <v>198</v>
      </c>
      <c r="U17" s="5">
        <f t="shared" si="2"/>
        <v>201</v>
      </c>
      <c r="V17" s="5"/>
      <c r="W17" s="5">
        <f t="shared" si="4"/>
        <v>399</v>
      </c>
      <c r="X17" s="5">
        <f t="shared" si="5"/>
        <v>38</v>
      </c>
      <c r="Y17" s="5">
        <f t="shared" si="6"/>
        <v>11</v>
      </c>
      <c r="Z17" s="5">
        <f t="shared" si="7"/>
        <v>171</v>
      </c>
      <c r="AA17" s="5">
        <f t="shared" si="8"/>
        <v>171</v>
      </c>
      <c r="AB17" s="5">
        <f t="shared" si="19"/>
        <v>28</v>
      </c>
      <c r="AC17" s="5">
        <f t="shared" si="9"/>
        <v>370</v>
      </c>
      <c r="AD17" s="5">
        <f t="shared" si="10"/>
        <v>33</v>
      </c>
      <c r="AE17" s="5">
        <f t="shared" si="22"/>
        <v>769</v>
      </c>
      <c r="AF17" s="5">
        <f t="shared" si="11"/>
        <v>36</v>
      </c>
      <c r="AG17" s="7">
        <f t="shared" si="13"/>
        <v>398</v>
      </c>
      <c r="AH17" s="27">
        <f t="shared" si="14"/>
        <v>371</v>
      </c>
    </row>
    <row r="18" spans="1:35" ht="30" customHeight="1" thickBot="1" x14ac:dyDescent="0.3">
      <c r="A18" s="16" t="s">
        <v>26</v>
      </c>
      <c r="B18" s="9">
        <v>10</v>
      </c>
      <c r="C18" s="9">
        <f>C13+C14+C15+C16+C17</f>
        <v>198</v>
      </c>
      <c r="D18" s="9">
        <f>D13+D14+D15+D16+D17</f>
        <v>201</v>
      </c>
      <c r="E18" s="9"/>
      <c r="F18" s="9">
        <f t="shared" si="15"/>
        <v>399</v>
      </c>
      <c r="G18" s="11">
        <v>38</v>
      </c>
      <c r="H18" s="9">
        <v>11</v>
      </c>
      <c r="I18" s="9">
        <f>I13+I14+I15+I16+I17</f>
        <v>171</v>
      </c>
      <c r="J18" s="9">
        <f t="shared" ref="J18:L18" si="24">J13+J14+J15+J16+J17</f>
        <v>171</v>
      </c>
      <c r="K18" s="9">
        <f t="shared" si="24"/>
        <v>28</v>
      </c>
      <c r="L18" s="9">
        <f t="shared" si="24"/>
        <v>370</v>
      </c>
      <c r="M18" s="9">
        <v>33</v>
      </c>
      <c r="N18" s="9">
        <f>N13+N14+N15+N16+N17</f>
        <v>769</v>
      </c>
      <c r="O18" s="9">
        <v>36</v>
      </c>
      <c r="P18" s="9">
        <f>P13+P14+P15+P16+P17</f>
        <v>398</v>
      </c>
      <c r="Q18" s="9">
        <f>Q13+Q14+Q15+Q16+Q17</f>
        <v>371</v>
      </c>
      <c r="R18" s="25" t="s">
        <v>27</v>
      </c>
      <c r="S18" s="4">
        <f t="shared" si="0"/>
        <v>1</v>
      </c>
      <c r="T18" s="4">
        <f t="shared" si="1"/>
        <v>28</v>
      </c>
      <c r="U18" s="4"/>
      <c r="V18" s="4"/>
      <c r="W18" s="5">
        <f t="shared" si="4"/>
        <v>28</v>
      </c>
      <c r="X18" s="4">
        <f t="shared" si="5"/>
        <v>28</v>
      </c>
      <c r="Y18" s="4">
        <f t="shared" si="6"/>
        <v>1</v>
      </c>
      <c r="Z18" s="4">
        <f t="shared" si="7"/>
        <v>31</v>
      </c>
      <c r="AA18" s="4"/>
      <c r="AB18" s="4"/>
      <c r="AC18" s="5">
        <f t="shared" si="9"/>
        <v>31</v>
      </c>
      <c r="AD18" s="4">
        <f t="shared" si="10"/>
        <v>17</v>
      </c>
      <c r="AE18" s="4">
        <f t="shared" si="22"/>
        <v>59</v>
      </c>
      <c r="AF18" s="4">
        <f t="shared" si="11"/>
        <v>22</v>
      </c>
      <c r="AG18" s="3">
        <f t="shared" si="13"/>
        <v>16</v>
      </c>
      <c r="AH18" s="3">
        <f t="shared" si="14"/>
        <v>43</v>
      </c>
    </row>
    <row r="19" spans="1:35" ht="24" customHeight="1" thickBot="1" x14ac:dyDescent="0.3">
      <c r="A19" s="10" t="s">
        <v>27</v>
      </c>
      <c r="B19" s="11">
        <v>1</v>
      </c>
      <c r="C19" s="11">
        <v>28</v>
      </c>
      <c r="D19" s="11"/>
      <c r="E19" s="9"/>
      <c r="F19" s="9">
        <f t="shared" si="15"/>
        <v>28</v>
      </c>
      <c r="G19" s="11">
        <f t="shared" si="16"/>
        <v>28</v>
      </c>
      <c r="H19" s="11">
        <v>1</v>
      </c>
      <c r="I19" s="11">
        <v>31</v>
      </c>
      <c r="J19" s="11"/>
      <c r="K19" s="11"/>
      <c r="L19" s="9">
        <f t="shared" si="17"/>
        <v>31</v>
      </c>
      <c r="M19" s="11">
        <v>17</v>
      </c>
      <c r="N19" s="9">
        <f t="shared" ref="N19:N20" si="25">F19+L19</f>
        <v>59</v>
      </c>
      <c r="O19" s="11">
        <v>22</v>
      </c>
      <c r="P19" s="11">
        <v>16</v>
      </c>
      <c r="Q19" s="9">
        <f>N19-P19</f>
        <v>43</v>
      </c>
      <c r="R19" s="25" t="s">
        <v>28</v>
      </c>
      <c r="S19" s="4">
        <f t="shared" si="0"/>
        <v>1</v>
      </c>
      <c r="T19" s="4">
        <f t="shared" si="1"/>
        <v>31</v>
      </c>
      <c r="U19" s="4"/>
      <c r="V19" s="4"/>
      <c r="W19" s="5">
        <f t="shared" si="4"/>
        <v>31</v>
      </c>
      <c r="X19" s="4">
        <f t="shared" si="5"/>
        <v>31</v>
      </c>
      <c r="Y19" s="4">
        <f t="shared" si="6"/>
        <v>1</v>
      </c>
      <c r="Z19" s="4">
        <f t="shared" si="7"/>
        <v>31</v>
      </c>
      <c r="AA19" s="4"/>
      <c r="AB19" s="4"/>
      <c r="AC19" s="5">
        <f t="shared" si="9"/>
        <v>31</v>
      </c>
      <c r="AD19" s="4">
        <f t="shared" si="10"/>
        <v>31</v>
      </c>
      <c r="AE19" s="4">
        <f t="shared" si="22"/>
        <v>62</v>
      </c>
      <c r="AF19" s="4">
        <f t="shared" si="11"/>
        <v>31</v>
      </c>
      <c r="AG19" s="3">
        <f t="shared" si="13"/>
        <v>15</v>
      </c>
      <c r="AH19" s="3">
        <f t="shared" si="14"/>
        <v>47</v>
      </c>
    </row>
    <row r="20" spans="1:35" ht="24" customHeight="1" thickBot="1" x14ac:dyDescent="0.3">
      <c r="A20" s="10" t="s">
        <v>28</v>
      </c>
      <c r="B20" s="11">
        <v>1</v>
      </c>
      <c r="C20" s="11">
        <v>31</v>
      </c>
      <c r="D20" s="11"/>
      <c r="E20" s="9"/>
      <c r="F20" s="9">
        <f t="shared" si="15"/>
        <v>31</v>
      </c>
      <c r="G20" s="11">
        <f t="shared" si="16"/>
        <v>31</v>
      </c>
      <c r="H20" s="11">
        <v>1</v>
      </c>
      <c r="I20" s="11">
        <v>31</v>
      </c>
      <c r="J20" s="11"/>
      <c r="K20" s="11"/>
      <c r="L20" s="9">
        <f t="shared" si="17"/>
        <v>31</v>
      </c>
      <c r="M20" s="11">
        <v>31</v>
      </c>
      <c r="N20" s="9">
        <f t="shared" si="25"/>
        <v>62</v>
      </c>
      <c r="O20" s="11">
        <v>31</v>
      </c>
      <c r="P20" s="11">
        <v>15</v>
      </c>
      <c r="Q20" s="9">
        <f t="shared" ref="Q20" si="26">N20-P20</f>
        <v>47</v>
      </c>
      <c r="R20" s="15" t="s">
        <v>52</v>
      </c>
      <c r="S20" s="5">
        <f t="shared" si="0"/>
        <v>2</v>
      </c>
      <c r="T20" s="5">
        <f t="shared" si="1"/>
        <v>59</v>
      </c>
      <c r="U20" s="5"/>
      <c r="V20" s="5"/>
      <c r="W20" s="5">
        <f t="shared" si="4"/>
        <v>59</v>
      </c>
      <c r="X20" s="5">
        <f t="shared" si="5"/>
        <v>30</v>
      </c>
      <c r="Y20" s="5">
        <f t="shared" si="6"/>
        <v>2</v>
      </c>
      <c r="Z20" s="5">
        <f t="shared" si="7"/>
        <v>62</v>
      </c>
      <c r="AA20" s="5"/>
      <c r="AB20" s="5"/>
      <c r="AC20" s="5">
        <f t="shared" si="9"/>
        <v>62</v>
      </c>
      <c r="AD20" s="5">
        <f t="shared" si="10"/>
        <v>24</v>
      </c>
      <c r="AE20" s="5">
        <f t="shared" si="22"/>
        <v>121</v>
      </c>
      <c r="AF20" s="5">
        <f t="shared" si="11"/>
        <v>26</v>
      </c>
      <c r="AG20" s="7">
        <f t="shared" si="13"/>
        <v>46</v>
      </c>
      <c r="AH20" s="27">
        <f t="shared" si="14"/>
        <v>75</v>
      </c>
    </row>
    <row r="21" spans="1:35" ht="24" customHeight="1" thickBot="1" x14ac:dyDescent="0.3">
      <c r="A21" s="13" t="s">
        <v>29</v>
      </c>
      <c r="B21" s="9">
        <v>2</v>
      </c>
      <c r="C21" s="9">
        <f>C19+C20</f>
        <v>59</v>
      </c>
      <c r="D21" s="9"/>
      <c r="E21" s="9"/>
      <c r="F21" s="9">
        <f t="shared" si="15"/>
        <v>59</v>
      </c>
      <c r="G21" s="11">
        <v>30</v>
      </c>
      <c r="H21" s="9">
        <v>2</v>
      </c>
      <c r="I21" s="9">
        <f>I20+I19</f>
        <v>62</v>
      </c>
      <c r="J21" s="9"/>
      <c r="K21" s="9"/>
      <c r="L21" s="9">
        <f t="shared" si="17"/>
        <v>62</v>
      </c>
      <c r="M21" s="9">
        <v>24</v>
      </c>
      <c r="N21" s="9">
        <f>F21+L21</f>
        <v>121</v>
      </c>
      <c r="O21" s="9">
        <v>26</v>
      </c>
      <c r="P21" s="9">
        <v>46</v>
      </c>
      <c r="Q21" s="9">
        <f>N21-P21</f>
        <v>75</v>
      </c>
      <c r="R21" s="15" t="s">
        <v>53</v>
      </c>
      <c r="S21" s="5">
        <f t="shared" si="0"/>
        <v>20</v>
      </c>
      <c r="T21" s="5">
        <f t="shared" si="1"/>
        <v>399</v>
      </c>
      <c r="U21" s="5">
        <f t="shared" si="2"/>
        <v>338</v>
      </c>
      <c r="V21" s="5"/>
      <c r="W21" s="5">
        <f t="shared" si="4"/>
        <v>737</v>
      </c>
      <c r="X21" s="5">
        <f t="shared" si="5"/>
        <v>34</v>
      </c>
      <c r="Y21" s="5">
        <f t="shared" si="6"/>
        <v>22</v>
      </c>
      <c r="Z21" s="5">
        <f t="shared" si="7"/>
        <v>381</v>
      </c>
      <c r="AA21" s="5">
        <f t="shared" si="8"/>
        <v>316</v>
      </c>
      <c r="AB21" s="5">
        <f t="shared" si="19"/>
        <v>56</v>
      </c>
      <c r="AC21" s="5">
        <f>AC20+AC17+AC11</f>
        <v>753</v>
      </c>
      <c r="AD21" s="5">
        <f t="shared" si="10"/>
        <v>32</v>
      </c>
      <c r="AE21" s="5">
        <f t="shared" si="22"/>
        <v>1490</v>
      </c>
      <c r="AF21" s="5">
        <f t="shared" si="11"/>
        <v>33</v>
      </c>
      <c r="AG21" s="7">
        <f>AG20+AG17+AG11</f>
        <v>698</v>
      </c>
      <c r="AH21" s="27">
        <f t="shared" si="14"/>
        <v>792</v>
      </c>
    </row>
    <row r="22" spans="1:35" ht="24" customHeight="1" thickBot="1" x14ac:dyDescent="0.3">
      <c r="A22" s="13" t="s">
        <v>30</v>
      </c>
      <c r="B22" s="9">
        <f>B21+B18+B12</f>
        <v>20</v>
      </c>
      <c r="C22" s="9">
        <f>C21+C18+C12</f>
        <v>399</v>
      </c>
      <c r="D22" s="9">
        <f>D12+D18</f>
        <v>338</v>
      </c>
      <c r="E22" s="9"/>
      <c r="F22" s="9">
        <f>F21+F18+F12</f>
        <v>737</v>
      </c>
      <c r="G22" s="11">
        <v>34</v>
      </c>
      <c r="H22" s="9">
        <f>H21+H18+H12</f>
        <v>22</v>
      </c>
      <c r="I22" s="9">
        <f>I21+I18+I12</f>
        <v>381</v>
      </c>
      <c r="J22" s="9">
        <f>J18+J12</f>
        <v>316</v>
      </c>
      <c r="K22" s="9">
        <f>K18+K12</f>
        <v>56</v>
      </c>
      <c r="L22" s="9">
        <f>L21+L18+L12</f>
        <v>753</v>
      </c>
      <c r="M22" s="9">
        <v>32</v>
      </c>
      <c r="N22" s="9">
        <f>N21+N18+N12</f>
        <v>1490</v>
      </c>
      <c r="O22" s="9">
        <v>33</v>
      </c>
      <c r="P22" s="9">
        <f>P21+P18+P12</f>
        <v>698</v>
      </c>
      <c r="Q22" s="9">
        <f>Q21+Q18+Q12</f>
        <v>792</v>
      </c>
      <c r="R22" s="23"/>
    </row>
    <row r="23" spans="1:35" ht="15.75" x14ac:dyDescent="0.25">
      <c r="A23" s="18" t="s">
        <v>63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 t="s">
        <v>67</v>
      </c>
    </row>
    <row r="24" spans="1:35" ht="15.75" x14ac:dyDescent="0.25">
      <c r="A24" s="18" t="s">
        <v>64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 t="s">
        <v>68</v>
      </c>
    </row>
    <row r="25" spans="1:35" ht="15.75" x14ac:dyDescent="0.25">
      <c r="A25" s="18" t="s">
        <v>65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" t="s">
        <v>69</v>
      </c>
    </row>
    <row r="26" spans="1:35" ht="15.75" x14ac:dyDescent="0.25">
      <c r="A26" s="18" t="s">
        <v>66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8" t="s">
        <v>70</v>
      </c>
    </row>
    <row r="27" spans="1:35" ht="15.75" x14ac:dyDescent="0.25">
      <c r="A27" s="18" t="s">
        <v>72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8" t="s">
        <v>71</v>
      </c>
    </row>
    <row r="28" spans="1:35" ht="15.75" x14ac:dyDescent="0.25">
      <c r="A28" s="18" t="s">
        <v>58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 t="s">
        <v>138</v>
      </c>
      <c r="N28" s="17"/>
      <c r="O28" s="17"/>
      <c r="P28" s="17"/>
      <c r="Q28" s="17"/>
      <c r="R28" s="18" t="s">
        <v>59</v>
      </c>
    </row>
    <row r="29" spans="1:35" ht="15.75" x14ac:dyDescent="0.25">
      <c r="A29" s="18" t="s">
        <v>34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8" t="s">
        <v>54</v>
      </c>
    </row>
    <row r="30" spans="1:35" ht="15.75" x14ac:dyDescent="0.25">
      <c r="A30" s="18" t="s">
        <v>35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 t="s">
        <v>60</v>
      </c>
      <c r="R30" s="18" t="s">
        <v>55</v>
      </c>
    </row>
    <row r="31" spans="1:35" ht="15.75" x14ac:dyDescent="0.25">
      <c r="A31" s="66" t="s">
        <v>36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 t="s">
        <v>62</v>
      </c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</row>
    <row r="34" spans="21:21" x14ac:dyDescent="0.25">
      <c r="U34" t="s">
        <v>16</v>
      </c>
    </row>
    <row r="64" spans="1:1" ht="15.75" x14ac:dyDescent="0.25">
      <c r="A64" s="24"/>
    </row>
    <row r="65" spans="1:1" ht="15.75" x14ac:dyDescent="0.25">
      <c r="A65" s="24"/>
    </row>
    <row r="66" spans="1:1" ht="18.75" x14ac:dyDescent="0.25">
      <c r="A66" s="8"/>
    </row>
  </sheetData>
  <mergeCells count="33">
    <mergeCell ref="A4:A7"/>
    <mergeCell ref="B4:G5"/>
    <mergeCell ref="H4:M5"/>
    <mergeCell ref="P4:P5"/>
    <mergeCell ref="Q4:Q5"/>
    <mergeCell ref="B6:B7"/>
    <mergeCell ref="C6:C7"/>
    <mergeCell ref="D6:D7"/>
    <mergeCell ref="E6:E7"/>
    <mergeCell ref="F6:F7"/>
    <mergeCell ref="R1:AI1"/>
    <mergeCell ref="R2:AI2"/>
    <mergeCell ref="R3:AI3"/>
    <mergeCell ref="A31:Q31"/>
    <mergeCell ref="A1:Q1"/>
    <mergeCell ref="A2:Q2"/>
    <mergeCell ref="A3:Q3"/>
    <mergeCell ref="O6:O7"/>
    <mergeCell ref="P6:P7"/>
    <mergeCell ref="Q6:Q7"/>
    <mergeCell ref="H6:H7"/>
    <mergeCell ref="I6:I7"/>
    <mergeCell ref="J6:J7"/>
    <mergeCell ref="K6:K7"/>
    <mergeCell ref="L6:L7"/>
    <mergeCell ref="N6:N7"/>
    <mergeCell ref="R4:AI4"/>
    <mergeCell ref="R31:AI31"/>
    <mergeCell ref="N4:N5"/>
    <mergeCell ref="O4:O5"/>
    <mergeCell ref="R5:R6"/>
    <mergeCell ref="S5:X5"/>
    <mergeCell ref="Y5:AD5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  <colBreaks count="1" manualBreakCount="1">
    <brk id="17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view="pageBreakPreview" topLeftCell="A10" zoomScale="95" zoomScaleNormal="100" zoomScaleSheetLayoutView="95" workbookViewId="0">
      <selection activeCell="A5" sqref="A5:A18"/>
    </sheetView>
  </sheetViews>
  <sheetFormatPr defaultRowHeight="15" x14ac:dyDescent="0.25"/>
  <cols>
    <col min="1" max="1" width="12.85546875" customWidth="1"/>
  </cols>
  <sheetData>
    <row r="1" spans="1:17" x14ac:dyDescent="0.25">
      <c r="A1" s="67" t="s">
        <v>0</v>
      </c>
      <c r="B1" s="77" t="s">
        <v>1</v>
      </c>
      <c r="C1" s="78"/>
      <c r="D1" s="78"/>
      <c r="E1" s="78"/>
      <c r="F1" s="78"/>
      <c r="G1" s="79"/>
      <c r="H1" s="77" t="s">
        <v>2</v>
      </c>
      <c r="I1" s="78"/>
      <c r="J1" s="78"/>
      <c r="K1" s="78"/>
      <c r="L1" s="78"/>
      <c r="M1" s="79"/>
      <c r="N1" s="67" t="s">
        <v>37</v>
      </c>
      <c r="O1" s="67" t="s">
        <v>38</v>
      </c>
      <c r="P1" s="67" t="s">
        <v>5</v>
      </c>
      <c r="Q1" s="67" t="s">
        <v>6</v>
      </c>
    </row>
    <row r="2" spans="1:17" ht="15.75" thickBot="1" x14ac:dyDescent="0.3">
      <c r="A2" s="76"/>
      <c r="B2" s="80"/>
      <c r="C2" s="81"/>
      <c r="D2" s="81"/>
      <c r="E2" s="81"/>
      <c r="F2" s="81"/>
      <c r="G2" s="82"/>
      <c r="H2" s="80"/>
      <c r="I2" s="81"/>
      <c r="J2" s="81"/>
      <c r="K2" s="81"/>
      <c r="L2" s="81"/>
      <c r="M2" s="82"/>
      <c r="N2" s="68"/>
      <c r="O2" s="68"/>
      <c r="P2" s="68"/>
      <c r="Q2" s="68"/>
    </row>
    <row r="3" spans="1:17" x14ac:dyDescent="0.25">
      <c r="A3" s="76"/>
      <c r="B3" s="67" t="s">
        <v>7</v>
      </c>
      <c r="C3" s="67" t="s">
        <v>8</v>
      </c>
      <c r="D3" s="67" t="s">
        <v>9</v>
      </c>
      <c r="E3" s="67" t="s">
        <v>10</v>
      </c>
      <c r="F3" s="67" t="s">
        <v>11</v>
      </c>
      <c r="G3" s="2" t="s">
        <v>3</v>
      </c>
      <c r="H3" s="67" t="s">
        <v>7</v>
      </c>
      <c r="I3" s="67" t="s">
        <v>12</v>
      </c>
      <c r="J3" s="67" t="s">
        <v>13</v>
      </c>
      <c r="K3" s="67" t="s">
        <v>14</v>
      </c>
      <c r="L3" s="67" t="s">
        <v>11</v>
      </c>
      <c r="M3" s="2" t="s">
        <v>3</v>
      </c>
      <c r="N3" s="67"/>
      <c r="O3" s="67"/>
      <c r="P3" s="67"/>
      <c r="Q3" s="74"/>
    </row>
    <row r="4" spans="1:17" ht="15.75" thickBot="1" x14ac:dyDescent="0.3">
      <c r="A4" s="68"/>
      <c r="B4" s="68"/>
      <c r="C4" s="68"/>
      <c r="D4" s="68"/>
      <c r="E4" s="68"/>
      <c r="F4" s="68"/>
      <c r="G4" s="1" t="s">
        <v>4</v>
      </c>
      <c r="H4" s="68"/>
      <c r="I4" s="68"/>
      <c r="J4" s="68"/>
      <c r="K4" s="68"/>
      <c r="L4" s="68"/>
      <c r="M4" s="1" t="s">
        <v>4</v>
      </c>
      <c r="N4" s="68"/>
      <c r="O4" s="68"/>
      <c r="P4" s="68"/>
      <c r="Q4" s="75"/>
    </row>
    <row r="5" spans="1:17" ht="28.5" thickBot="1" x14ac:dyDescent="0.3">
      <c r="A5" s="10" t="s">
        <v>15</v>
      </c>
      <c r="B5" s="11">
        <v>2</v>
      </c>
      <c r="C5" s="11"/>
      <c r="D5" s="11"/>
      <c r="E5" s="12"/>
      <c r="F5" s="9"/>
      <c r="G5" s="11"/>
      <c r="H5" s="49"/>
      <c r="I5" s="11"/>
      <c r="J5" s="11"/>
      <c r="K5" s="11"/>
      <c r="L5" s="9"/>
      <c r="M5" s="11"/>
      <c r="N5" s="38">
        <v>143</v>
      </c>
      <c r="O5" s="11"/>
      <c r="P5" s="11"/>
      <c r="Q5" s="11"/>
    </row>
    <row r="6" spans="1:17" ht="28.5" thickBot="1" x14ac:dyDescent="0.3">
      <c r="A6" s="10" t="s">
        <v>17</v>
      </c>
      <c r="B6" s="11">
        <v>2</v>
      </c>
      <c r="C6" s="11"/>
      <c r="D6" s="11"/>
      <c r="E6" s="12"/>
      <c r="F6" s="9"/>
      <c r="G6" s="11"/>
      <c r="H6" s="49"/>
      <c r="I6" s="11"/>
      <c r="J6" s="11"/>
      <c r="K6" s="11"/>
      <c r="L6" s="9"/>
      <c r="M6" s="11"/>
      <c r="N6" s="38">
        <v>139</v>
      </c>
      <c r="O6" s="11"/>
      <c r="P6" s="11"/>
      <c r="Q6" s="11"/>
    </row>
    <row r="7" spans="1:17" ht="28.5" thickBot="1" x14ac:dyDescent="0.3">
      <c r="A7" s="10" t="s">
        <v>18</v>
      </c>
      <c r="B7" s="11">
        <v>2</v>
      </c>
      <c r="C7" s="11"/>
      <c r="D7" s="11"/>
      <c r="E7" s="12"/>
      <c r="F7" s="9"/>
      <c r="G7" s="11"/>
      <c r="H7" s="49"/>
      <c r="I7" s="11"/>
      <c r="J7" s="11"/>
      <c r="K7" s="11"/>
      <c r="L7" s="9"/>
      <c r="M7" s="11"/>
      <c r="N7" s="38">
        <v>166</v>
      </c>
      <c r="O7" s="11"/>
      <c r="P7" s="11"/>
      <c r="Q7" s="11"/>
    </row>
    <row r="8" spans="1:17" ht="28.5" thickBot="1" x14ac:dyDescent="0.3">
      <c r="A8" s="10" t="s">
        <v>19</v>
      </c>
      <c r="B8" s="11">
        <v>2</v>
      </c>
      <c r="C8" s="11"/>
      <c r="D8" s="11"/>
      <c r="E8" s="12"/>
      <c r="F8" s="9"/>
      <c r="G8" s="11"/>
      <c r="H8" s="49"/>
      <c r="I8" s="11"/>
      <c r="J8" s="11"/>
      <c r="K8" s="11"/>
      <c r="L8" s="9"/>
      <c r="M8" s="11"/>
      <c r="N8" s="38">
        <v>141</v>
      </c>
      <c r="O8" s="11"/>
      <c r="P8" s="11"/>
      <c r="Q8" s="11"/>
    </row>
    <row r="9" spans="1:17" ht="27.75" thickBot="1" x14ac:dyDescent="0.3">
      <c r="A9" s="16" t="s">
        <v>20</v>
      </c>
      <c r="B9" s="14">
        <v>8</v>
      </c>
      <c r="C9" s="14"/>
      <c r="D9" s="14"/>
      <c r="E9" s="14"/>
      <c r="F9" s="14"/>
      <c r="G9" s="11"/>
      <c r="H9" s="50"/>
      <c r="I9" s="14"/>
      <c r="J9" s="14"/>
      <c r="K9" s="14"/>
      <c r="L9" s="14"/>
      <c r="M9" s="14"/>
      <c r="N9" s="14">
        <f>N5+N6+N7+N8</f>
        <v>589</v>
      </c>
      <c r="O9" s="14"/>
      <c r="P9" s="14"/>
      <c r="Q9" s="14"/>
    </row>
    <row r="10" spans="1:17" ht="21" thickBot="1" x14ac:dyDescent="0.3">
      <c r="A10" s="10" t="s">
        <v>21</v>
      </c>
      <c r="B10" s="11">
        <v>2</v>
      </c>
      <c r="C10" s="38">
        <v>37</v>
      </c>
      <c r="D10" s="38">
        <v>39</v>
      </c>
      <c r="E10" s="51"/>
      <c r="F10" s="51">
        <f>D10+C10</f>
        <v>76</v>
      </c>
      <c r="G10" s="38"/>
      <c r="H10" s="38"/>
      <c r="I10" s="38">
        <v>27</v>
      </c>
      <c r="J10" s="38">
        <v>29</v>
      </c>
      <c r="K10" s="38">
        <v>26</v>
      </c>
      <c r="L10" s="51">
        <f>I10+J10+K10</f>
        <v>82</v>
      </c>
      <c r="M10" s="38"/>
      <c r="N10" s="52">
        <f>F10+L10</f>
        <v>158</v>
      </c>
      <c r="O10" s="38"/>
      <c r="P10" s="38">
        <f>18+21+13+15+12</f>
        <v>79</v>
      </c>
      <c r="Q10" s="38">
        <f>N10-P10</f>
        <v>79</v>
      </c>
    </row>
    <row r="11" spans="1:17" ht="21" thickBot="1" x14ac:dyDescent="0.3">
      <c r="A11" s="10" t="s">
        <v>22</v>
      </c>
      <c r="B11" s="11">
        <v>2</v>
      </c>
      <c r="C11" s="38">
        <v>39</v>
      </c>
      <c r="D11" s="38">
        <v>39</v>
      </c>
      <c r="E11" s="51"/>
      <c r="F11" s="51">
        <f t="shared" ref="F11:F17" si="0">D11+C11</f>
        <v>78</v>
      </c>
      <c r="G11" s="38"/>
      <c r="H11" s="38"/>
      <c r="I11" s="38">
        <v>37</v>
      </c>
      <c r="J11" s="38">
        <v>42</v>
      </c>
      <c r="K11" s="38"/>
      <c r="L11" s="51">
        <f t="shared" ref="L11:L17" si="1">I11+J11+K11</f>
        <v>79</v>
      </c>
      <c r="M11" s="38"/>
      <c r="N11" s="52">
        <f t="shared" ref="N11:N18" si="2">F11+L11</f>
        <v>157</v>
      </c>
      <c r="O11" s="38"/>
      <c r="P11" s="38">
        <f>20+26+20+20</f>
        <v>86</v>
      </c>
      <c r="Q11" s="38">
        <f t="shared" ref="Q11:Q18" si="3">N11-P11</f>
        <v>71</v>
      </c>
    </row>
    <row r="12" spans="1:17" ht="21" thickBot="1" x14ac:dyDescent="0.3">
      <c r="A12" s="10" t="s">
        <v>23</v>
      </c>
      <c r="B12" s="11">
        <v>2</v>
      </c>
      <c r="C12" s="38">
        <v>45</v>
      </c>
      <c r="D12" s="38">
        <v>42</v>
      </c>
      <c r="E12" s="51"/>
      <c r="F12" s="51">
        <f t="shared" si="0"/>
        <v>87</v>
      </c>
      <c r="G12" s="38"/>
      <c r="H12" s="38"/>
      <c r="I12" s="38">
        <v>36</v>
      </c>
      <c r="J12" s="38">
        <v>33</v>
      </c>
      <c r="K12" s="38"/>
      <c r="L12" s="51">
        <f t="shared" si="1"/>
        <v>69</v>
      </c>
      <c r="M12" s="38"/>
      <c r="N12" s="52">
        <f t="shared" si="2"/>
        <v>156</v>
      </c>
      <c r="O12" s="38"/>
      <c r="P12" s="38">
        <f>20+18+25+26</f>
        <v>89</v>
      </c>
      <c r="Q12" s="38">
        <f t="shared" si="3"/>
        <v>67</v>
      </c>
    </row>
    <row r="13" spans="1:17" ht="21" thickBot="1" x14ac:dyDescent="0.3">
      <c r="A13" s="10" t="s">
        <v>24</v>
      </c>
      <c r="B13" s="11">
        <v>2</v>
      </c>
      <c r="C13" s="38">
        <v>32</v>
      </c>
      <c r="D13" s="38">
        <v>36</v>
      </c>
      <c r="E13" s="51"/>
      <c r="F13" s="51">
        <f t="shared" si="0"/>
        <v>68</v>
      </c>
      <c r="G13" s="38"/>
      <c r="H13" s="38"/>
      <c r="I13" s="38">
        <v>36</v>
      </c>
      <c r="J13" s="38">
        <v>34</v>
      </c>
      <c r="K13" s="38"/>
      <c r="L13" s="51">
        <f t="shared" si="1"/>
        <v>70</v>
      </c>
      <c r="M13" s="38"/>
      <c r="N13" s="52">
        <f t="shared" si="2"/>
        <v>138</v>
      </c>
      <c r="O13" s="38"/>
      <c r="P13" s="38">
        <f>14+19+20+19</f>
        <v>72</v>
      </c>
      <c r="Q13" s="38">
        <f t="shared" si="3"/>
        <v>66</v>
      </c>
    </row>
    <row r="14" spans="1:17" ht="21" thickBot="1" x14ac:dyDescent="0.3">
      <c r="A14" s="10" t="s">
        <v>25</v>
      </c>
      <c r="B14" s="11">
        <v>2</v>
      </c>
      <c r="C14" s="38">
        <v>31</v>
      </c>
      <c r="D14" s="38">
        <v>35</v>
      </c>
      <c r="E14" s="51"/>
      <c r="F14" s="51">
        <f t="shared" si="0"/>
        <v>66</v>
      </c>
      <c r="G14" s="38"/>
      <c r="H14" s="38"/>
      <c r="I14" s="38">
        <v>30</v>
      </c>
      <c r="J14" s="38">
        <v>27</v>
      </c>
      <c r="K14" s="38"/>
      <c r="L14" s="51">
        <f t="shared" si="1"/>
        <v>57</v>
      </c>
      <c r="M14" s="38"/>
      <c r="N14" s="52">
        <f t="shared" si="2"/>
        <v>123</v>
      </c>
      <c r="O14" s="38"/>
      <c r="P14" s="38">
        <f>13+15+18+12</f>
        <v>58</v>
      </c>
      <c r="Q14" s="38">
        <f t="shared" si="3"/>
        <v>65</v>
      </c>
    </row>
    <row r="15" spans="1:17" ht="21" thickBot="1" x14ac:dyDescent="0.3">
      <c r="A15" s="16" t="s">
        <v>26</v>
      </c>
      <c r="B15" s="9">
        <v>10</v>
      </c>
      <c r="C15" s="51">
        <f>C14+C13+C12+C11+C10</f>
        <v>184</v>
      </c>
      <c r="D15" s="51">
        <f t="shared" ref="D15:L15" si="4">D14+D13+D12+D11+D10</f>
        <v>191</v>
      </c>
      <c r="E15" s="51"/>
      <c r="F15" s="51">
        <f t="shared" si="4"/>
        <v>375</v>
      </c>
      <c r="G15" s="51"/>
      <c r="H15" s="51"/>
      <c r="I15" s="51">
        <f t="shared" si="4"/>
        <v>166</v>
      </c>
      <c r="J15" s="51">
        <f t="shared" si="4"/>
        <v>165</v>
      </c>
      <c r="K15" s="51">
        <f t="shared" si="4"/>
        <v>26</v>
      </c>
      <c r="L15" s="51">
        <f t="shared" si="4"/>
        <v>357</v>
      </c>
      <c r="M15" s="51"/>
      <c r="N15" s="51">
        <f t="shared" si="2"/>
        <v>732</v>
      </c>
      <c r="O15" s="51"/>
      <c r="P15" s="51">
        <f>P10+P11+P12+P13+P14</f>
        <v>384</v>
      </c>
      <c r="Q15" s="38">
        <f t="shared" si="3"/>
        <v>348</v>
      </c>
    </row>
    <row r="16" spans="1:17" ht="21" thickBot="1" x14ac:dyDescent="0.3">
      <c r="A16" s="10" t="s">
        <v>27</v>
      </c>
      <c r="B16" s="11">
        <v>1</v>
      </c>
      <c r="C16" s="38">
        <v>29</v>
      </c>
      <c r="D16" s="38"/>
      <c r="E16" s="51"/>
      <c r="F16" s="51">
        <f t="shared" si="0"/>
        <v>29</v>
      </c>
      <c r="G16" s="38"/>
      <c r="H16" s="38"/>
      <c r="I16" s="38">
        <v>30</v>
      </c>
      <c r="J16" s="38"/>
      <c r="K16" s="38"/>
      <c r="L16" s="51">
        <f t="shared" si="1"/>
        <v>30</v>
      </c>
      <c r="M16" s="38"/>
      <c r="N16" s="52">
        <f t="shared" si="2"/>
        <v>59</v>
      </c>
      <c r="O16" s="38"/>
      <c r="P16" s="38">
        <f>15+8</f>
        <v>23</v>
      </c>
      <c r="Q16" s="38">
        <f t="shared" si="3"/>
        <v>36</v>
      </c>
    </row>
    <row r="17" spans="1:17" ht="21" thickBot="1" x14ac:dyDescent="0.3">
      <c r="A17" s="10" t="s">
        <v>28</v>
      </c>
      <c r="B17" s="11">
        <v>1</v>
      </c>
      <c r="C17" s="38">
        <v>30</v>
      </c>
      <c r="D17" s="38"/>
      <c r="E17" s="51"/>
      <c r="F17" s="51">
        <f t="shared" si="0"/>
        <v>30</v>
      </c>
      <c r="G17" s="38"/>
      <c r="H17" s="38"/>
      <c r="I17" s="38">
        <v>32</v>
      </c>
      <c r="J17" s="38"/>
      <c r="K17" s="38"/>
      <c r="L17" s="51">
        <f t="shared" si="1"/>
        <v>32</v>
      </c>
      <c r="M17" s="38"/>
      <c r="N17" s="52">
        <f t="shared" si="2"/>
        <v>62</v>
      </c>
      <c r="O17" s="38"/>
      <c r="P17" s="38">
        <f>13+13</f>
        <v>26</v>
      </c>
      <c r="Q17" s="38">
        <f t="shared" si="3"/>
        <v>36</v>
      </c>
    </row>
    <row r="18" spans="1:17" ht="21" thickBot="1" x14ac:dyDescent="0.3">
      <c r="A18" s="13" t="s">
        <v>29</v>
      </c>
      <c r="B18" s="9">
        <v>2</v>
      </c>
      <c r="C18" s="51">
        <f>C17+C16</f>
        <v>59</v>
      </c>
      <c r="D18" s="51"/>
      <c r="E18" s="51"/>
      <c r="F18" s="51">
        <f t="shared" ref="F18:L18" si="5">F17+F16</f>
        <v>59</v>
      </c>
      <c r="G18" s="51"/>
      <c r="H18" s="51"/>
      <c r="I18" s="51">
        <f t="shared" si="5"/>
        <v>62</v>
      </c>
      <c r="J18" s="51"/>
      <c r="K18" s="51"/>
      <c r="L18" s="51">
        <f t="shared" si="5"/>
        <v>62</v>
      </c>
      <c r="M18" s="51"/>
      <c r="N18" s="51">
        <f t="shared" si="2"/>
        <v>121</v>
      </c>
      <c r="O18" s="51"/>
      <c r="P18" s="51">
        <f>P17+P16</f>
        <v>49</v>
      </c>
      <c r="Q18" s="39">
        <f t="shared" si="3"/>
        <v>72</v>
      </c>
    </row>
    <row r="19" spans="1:17" ht="21" thickBot="1" x14ac:dyDescent="0.3">
      <c r="A19" s="13" t="s">
        <v>30</v>
      </c>
      <c r="B19" s="9">
        <f>B18+B15+B9</f>
        <v>20</v>
      </c>
      <c r="C19" s="51">
        <f>C18+C15+C9</f>
        <v>243</v>
      </c>
      <c r="D19" s="51">
        <f t="shared" ref="D19:L19" si="6">D18+D15+D9</f>
        <v>191</v>
      </c>
      <c r="E19" s="51"/>
      <c r="F19" s="51">
        <f t="shared" si="6"/>
        <v>434</v>
      </c>
      <c r="G19" s="51"/>
      <c r="H19" s="51"/>
      <c r="I19" s="51">
        <f t="shared" si="6"/>
        <v>228</v>
      </c>
      <c r="J19" s="51">
        <f t="shared" si="6"/>
        <v>165</v>
      </c>
      <c r="K19" s="51">
        <f t="shared" si="6"/>
        <v>26</v>
      </c>
      <c r="L19" s="51">
        <f t="shared" si="6"/>
        <v>419</v>
      </c>
      <c r="M19" s="51"/>
      <c r="N19" s="52">
        <f>N18+N15+N9</f>
        <v>1442</v>
      </c>
      <c r="O19" s="51"/>
      <c r="P19" s="51">
        <f>P18+P15+P9</f>
        <v>433</v>
      </c>
      <c r="Q19" s="51">
        <f>Q18+Q15+Q9</f>
        <v>420</v>
      </c>
    </row>
  </sheetData>
  <mergeCells count="21">
    <mergeCell ref="Q3:Q4"/>
    <mergeCell ref="Q1:Q2"/>
    <mergeCell ref="B3:B4"/>
    <mergeCell ref="C3:C4"/>
    <mergeCell ref="D3:D4"/>
    <mergeCell ref="E3:E4"/>
    <mergeCell ref="F3:F4"/>
    <mergeCell ref="H3:H4"/>
    <mergeCell ref="I3:I4"/>
    <mergeCell ref="J3:J4"/>
    <mergeCell ref="K3:K4"/>
    <mergeCell ref="P1:P2"/>
    <mergeCell ref="P3:P4"/>
    <mergeCell ref="A1:A4"/>
    <mergeCell ref="B1:G2"/>
    <mergeCell ref="H1:M2"/>
    <mergeCell ref="N1:N2"/>
    <mergeCell ref="O1:O2"/>
    <mergeCell ref="L3:L4"/>
    <mergeCell ref="N3:N4"/>
    <mergeCell ref="O3:O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view="pageBreakPreview" topLeftCell="A7" zoomScale="91" zoomScaleNormal="100" zoomScaleSheetLayoutView="91" workbookViewId="0">
      <selection activeCell="I20" sqref="I20"/>
    </sheetView>
  </sheetViews>
  <sheetFormatPr defaultRowHeight="15" x14ac:dyDescent="0.25"/>
  <cols>
    <col min="1" max="1" width="12.140625" customWidth="1"/>
  </cols>
  <sheetData>
    <row r="1" spans="1:19" ht="18.75" x14ac:dyDescent="0.25">
      <c r="A1" s="65" t="s">
        <v>73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ht="18.75" x14ac:dyDescent="0.25">
      <c r="A2" s="65" t="s">
        <v>130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19.5" thickBot="1" x14ac:dyDescent="0.3">
      <c r="A3" s="28"/>
    </row>
    <row r="4" spans="1:19" s="35" customFormat="1" x14ac:dyDescent="0.25">
      <c r="A4" s="88" t="s">
        <v>74</v>
      </c>
      <c r="B4" s="90" t="s">
        <v>122</v>
      </c>
      <c r="C4" s="90" t="s">
        <v>123</v>
      </c>
      <c r="D4" s="92" t="s">
        <v>75</v>
      </c>
      <c r="E4" s="94" t="s">
        <v>76</v>
      </c>
      <c r="F4" s="95"/>
      <c r="G4" s="95"/>
      <c r="H4" s="95"/>
      <c r="I4" s="96"/>
      <c r="J4" s="79" t="s">
        <v>118</v>
      </c>
      <c r="K4" s="83" t="s">
        <v>119</v>
      </c>
      <c r="L4" s="83" t="s">
        <v>120</v>
      </c>
      <c r="M4" s="83" t="s">
        <v>121</v>
      </c>
      <c r="N4" s="86" t="s">
        <v>77</v>
      </c>
      <c r="O4" s="86" t="s">
        <v>78</v>
      </c>
      <c r="P4" s="86" t="s">
        <v>79</v>
      </c>
      <c r="Q4" s="86" t="s">
        <v>80</v>
      </c>
      <c r="R4" s="86" t="s">
        <v>81</v>
      </c>
      <c r="S4" s="86" t="s">
        <v>82</v>
      </c>
    </row>
    <row r="5" spans="1:19" s="35" customFormat="1" ht="110.25" customHeight="1" thickBot="1" x14ac:dyDescent="0.3">
      <c r="A5" s="89"/>
      <c r="B5" s="91"/>
      <c r="C5" s="91"/>
      <c r="D5" s="93"/>
      <c r="E5" s="43" t="s">
        <v>83</v>
      </c>
      <c r="F5" s="44" t="s">
        <v>84</v>
      </c>
      <c r="G5" s="44" t="s">
        <v>85</v>
      </c>
      <c r="H5" s="44" t="s">
        <v>86</v>
      </c>
      <c r="I5" s="45" t="s">
        <v>87</v>
      </c>
      <c r="J5" s="82"/>
      <c r="K5" s="84"/>
      <c r="L5" s="84"/>
      <c r="M5" s="84"/>
      <c r="N5" s="87"/>
      <c r="O5" s="87"/>
      <c r="P5" s="87"/>
      <c r="Q5" s="87"/>
      <c r="R5" s="87"/>
      <c r="S5" s="87"/>
    </row>
    <row r="6" spans="1:19" ht="19.5" thickBot="1" x14ac:dyDescent="0.3">
      <c r="A6" s="46">
        <v>1</v>
      </c>
      <c r="B6" s="11">
        <v>135</v>
      </c>
      <c r="C6" s="11">
        <v>143</v>
      </c>
      <c r="D6" s="11" t="s">
        <v>131</v>
      </c>
      <c r="E6" s="33">
        <v>143</v>
      </c>
      <c r="F6" s="34">
        <v>143</v>
      </c>
      <c r="G6" s="34"/>
      <c r="H6" s="34"/>
      <c r="I6" s="34"/>
      <c r="J6" s="11"/>
      <c r="K6" s="11"/>
      <c r="L6" s="11"/>
      <c r="M6" s="11"/>
      <c r="N6" s="11"/>
      <c r="O6" s="11"/>
      <c r="P6" s="11"/>
      <c r="Q6" s="11"/>
      <c r="R6" s="11"/>
      <c r="S6" s="11">
        <v>143</v>
      </c>
    </row>
    <row r="7" spans="1:19" ht="19.5" thickBot="1" x14ac:dyDescent="0.3">
      <c r="A7" s="46">
        <v>2</v>
      </c>
      <c r="B7" s="11">
        <v>140</v>
      </c>
      <c r="C7" s="11">
        <v>139</v>
      </c>
      <c r="D7" s="11" t="s">
        <v>131</v>
      </c>
      <c r="E7" s="11">
        <v>139</v>
      </c>
      <c r="F7" s="11">
        <v>139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>
        <v>139</v>
      </c>
    </row>
    <row r="8" spans="1:19" ht="19.5" thickBot="1" x14ac:dyDescent="0.3">
      <c r="A8" s="46">
        <v>3</v>
      </c>
      <c r="B8" s="11">
        <v>174</v>
      </c>
      <c r="C8" s="11">
        <v>166</v>
      </c>
      <c r="D8" s="11">
        <v>166</v>
      </c>
      <c r="E8" s="11"/>
      <c r="F8" s="11"/>
      <c r="G8" s="11"/>
      <c r="H8" s="11"/>
      <c r="I8" s="11"/>
      <c r="J8" s="11">
        <v>30</v>
      </c>
      <c r="K8" s="11">
        <v>48</v>
      </c>
      <c r="L8" s="11">
        <f>D8-J8-K8</f>
        <v>88</v>
      </c>
      <c r="M8" s="11"/>
      <c r="N8" s="11">
        <v>47</v>
      </c>
      <c r="O8" s="11">
        <v>100</v>
      </c>
      <c r="P8" s="11">
        <v>55</v>
      </c>
      <c r="Q8" s="11">
        <v>87</v>
      </c>
      <c r="R8" s="11">
        <v>79</v>
      </c>
      <c r="S8" s="11">
        <f>R8+Q8</f>
        <v>166</v>
      </c>
    </row>
    <row r="9" spans="1:19" ht="19.5" thickBot="1" x14ac:dyDescent="0.3">
      <c r="A9" s="46">
        <v>4</v>
      </c>
      <c r="B9" s="11">
        <v>151</v>
      </c>
      <c r="C9" s="11">
        <v>141</v>
      </c>
      <c r="D9" s="11">
        <v>141</v>
      </c>
      <c r="E9" s="11"/>
      <c r="F9" s="11"/>
      <c r="G9" s="11"/>
      <c r="H9" s="11"/>
      <c r="I9" s="11"/>
      <c r="J9" s="11">
        <v>16</v>
      </c>
      <c r="K9" s="11">
        <v>41</v>
      </c>
      <c r="L9" s="11">
        <f>D9-J9-K9</f>
        <v>84</v>
      </c>
      <c r="M9" s="11"/>
      <c r="N9" s="11">
        <v>40</v>
      </c>
      <c r="O9" s="11">
        <v>99</v>
      </c>
      <c r="P9" s="11">
        <v>51</v>
      </c>
      <c r="Q9" s="11">
        <v>74</v>
      </c>
      <c r="R9" s="11">
        <v>67</v>
      </c>
      <c r="S9" s="11">
        <f>R9+Q9</f>
        <v>141</v>
      </c>
    </row>
    <row r="10" spans="1:19" ht="19.5" thickBot="1" x14ac:dyDescent="0.3">
      <c r="A10" s="29" t="s">
        <v>88</v>
      </c>
      <c r="B10" s="31">
        <f>B6+B7+B8+B9</f>
        <v>600</v>
      </c>
      <c r="C10" s="31">
        <f t="shared" ref="C10" si="0">C6+C7+C8+C9</f>
        <v>589</v>
      </c>
      <c r="D10" s="31">
        <f>D8+D9</f>
        <v>307</v>
      </c>
      <c r="E10" s="31">
        <f>E6+E7+E8+E9</f>
        <v>282</v>
      </c>
      <c r="F10" s="31">
        <f>F6+F7+F8+F9</f>
        <v>282</v>
      </c>
      <c r="G10" s="31"/>
      <c r="H10" s="31"/>
      <c r="I10" s="31"/>
      <c r="J10" s="31">
        <f>J8+J9</f>
        <v>46</v>
      </c>
      <c r="K10" s="31">
        <f>K8+K9</f>
        <v>89</v>
      </c>
      <c r="L10" s="31">
        <f>L8+L9</f>
        <v>172</v>
      </c>
      <c r="M10" s="31"/>
      <c r="N10" s="31">
        <v>44</v>
      </c>
      <c r="O10" s="31">
        <v>99.6</v>
      </c>
      <c r="P10" s="31">
        <v>54</v>
      </c>
      <c r="Q10" s="31">
        <f>Q8+Q9</f>
        <v>161</v>
      </c>
      <c r="R10" s="31">
        <f>R8+R9</f>
        <v>146</v>
      </c>
      <c r="S10" s="31">
        <f>S9+S8+S7+S6</f>
        <v>589</v>
      </c>
    </row>
    <row r="11" spans="1:19" ht="19.5" thickBot="1" x14ac:dyDescent="0.3">
      <c r="A11" s="46">
        <v>5</v>
      </c>
      <c r="B11" s="11">
        <v>168</v>
      </c>
      <c r="C11" s="11">
        <v>158</v>
      </c>
      <c r="D11" s="11">
        <v>156</v>
      </c>
      <c r="E11" s="11">
        <v>2</v>
      </c>
      <c r="F11" s="11"/>
      <c r="G11" s="11"/>
      <c r="H11" s="11"/>
      <c r="I11" s="11">
        <v>2</v>
      </c>
      <c r="J11" s="11">
        <v>9</v>
      </c>
      <c r="K11" s="11">
        <v>54</v>
      </c>
      <c r="L11" s="11">
        <v>93</v>
      </c>
      <c r="M11" s="11"/>
      <c r="N11" s="11">
        <v>39.9</v>
      </c>
      <c r="O11" s="11">
        <v>98.7</v>
      </c>
      <c r="P11" s="11">
        <v>48.8</v>
      </c>
      <c r="Q11" s="3">
        <v>80</v>
      </c>
      <c r="R11" s="3">
        <f>S11-Q11</f>
        <v>78</v>
      </c>
      <c r="S11" s="3">
        <v>158</v>
      </c>
    </row>
    <row r="12" spans="1:19" ht="19.5" thickBot="1" x14ac:dyDescent="0.3">
      <c r="A12" s="46">
        <v>6</v>
      </c>
      <c r="B12" s="11">
        <v>165</v>
      </c>
      <c r="C12" s="11">
        <v>157</v>
      </c>
      <c r="D12" s="11">
        <v>156</v>
      </c>
      <c r="E12" s="11">
        <v>1</v>
      </c>
      <c r="F12" s="11"/>
      <c r="G12" s="11"/>
      <c r="H12" s="11"/>
      <c r="I12" s="11">
        <v>1</v>
      </c>
      <c r="J12" s="11">
        <v>12</v>
      </c>
      <c r="K12" s="11">
        <v>42</v>
      </c>
      <c r="L12" s="11">
        <v>101</v>
      </c>
      <c r="M12" s="11">
        <v>1</v>
      </c>
      <c r="N12" s="11">
        <v>34.299999999999997</v>
      </c>
      <c r="O12" s="11">
        <v>98.7</v>
      </c>
      <c r="P12" s="11">
        <v>48</v>
      </c>
      <c r="Q12" s="3">
        <v>71</v>
      </c>
      <c r="R12" s="3">
        <f>S12-Q12</f>
        <v>86</v>
      </c>
      <c r="S12" s="3">
        <v>157</v>
      </c>
    </row>
    <row r="13" spans="1:19" ht="19.5" thickBot="1" x14ac:dyDescent="0.3">
      <c r="A13" s="46">
        <v>7</v>
      </c>
      <c r="B13" s="11">
        <v>158</v>
      </c>
      <c r="C13" s="11">
        <v>156</v>
      </c>
      <c r="D13" s="11">
        <v>155</v>
      </c>
      <c r="E13" s="11">
        <v>1</v>
      </c>
      <c r="F13" s="11"/>
      <c r="G13" s="11"/>
      <c r="H13" s="11"/>
      <c r="I13" s="11">
        <v>1</v>
      </c>
      <c r="J13" s="11">
        <v>6</v>
      </c>
      <c r="K13" s="11">
        <v>46</v>
      </c>
      <c r="L13" s="11">
        <v>103</v>
      </c>
      <c r="M13" s="11"/>
      <c r="N13" s="11">
        <v>33.299999999999997</v>
      </c>
      <c r="O13" s="11">
        <v>99.3</v>
      </c>
      <c r="P13" s="11">
        <v>46.5</v>
      </c>
      <c r="Q13" s="3">
        <v>67</v>
      </c>
      <c r="R13" s="3">
        <f>S13-Q13</f>
        <v>89</v>
      </c>
      <c r="S13" s="3">
        <v>156</v>
      </c>
    </row>
    <row r="14" spans="1:19" ht="19.5" thickBot="1" x14ac:dyDescent="0.3">
      <c r="A14" s="46">
        <v>8</v>
      </c>
      <c r="B14" s="11">
        <v>151</v>
      </c>
      <c r="C14" s="11">
        <v>138</v>
      </c>
      <c r="D14" s="11">
        <v>135</v>
      </c>
      <c r="E14" s="11">
        <v>3</v>
      </c>
      <c r="F14" s="11"/>
      <c r="G14" s="11"/>
      <c r="H14" s="11"/>
      <c r="I14" s="11">
        <v>3</v>
      </c>
      <c r="J14" s="11">
        <v>11</v>
      </c>
      <c r="K14" s="11">
        <v>37</v>
      </c>
      <c r="L14" s="11">
        <v>87</v>
      </c>
      <c r="M14" s="11"/>
      <c r="N14" s="11">
        <v>34.700000000000003</v>
      </c>
      <c r="O14" s="11">
        <v>97.3</v>
      </c>
      <c r="P14" s="11">
        <v>47.9</v>
      </c>
      <c r="Q14" s="3">
        <v>66</v>
      </c>
      <c r="R14" s="3">
        <f>S14-Q14</f>
        <v>72</v>
      </c>
      <c r="S14" s="3">
        <v>138</v>
      </c>
    </row>
    <row r="15" spans="1:19" ht="19.5" thickBot="1" x14ac:dyDescent="0.3">
      <c r="A15" s="46">
        <v>9</v>
      </c>
      <c r="B15" s="11">
        <v>127</v>
      </c>
      <c r="C15" s="11">
        <v>123</v>
      </c>
      <c r="D15" s="11">
        <v>122</v>
      </c>
      <c r="E15" s="11">
        <v>1</v>
      </c>
      <c r="F15" s="11"/>
      <c r="G15" s="11"/>
      <c r="H15" s="11"/>
      <c r="I15" s="11">
        <v>1</v>
      </c>
      <c r="J15" s="11">
        <v>7</v>
      </c>
      <c r="K15" s="11">
        <v>31</v>
      </c>
      <c r="L15" s="11">
        <v>84</v>
      </c>
      <c r="M15" s="11"/>
      <c r="N15" s="11">
        <v>30.9</v>
      </c>
      <c r="O15" s="11">
        <v>99</v>
      </c>
      <c r="P15" s="11">
        <v>46.5</v>
      </c>
      <c r="Q15" s="3">
        <v>65</v>
      </c>
      <c r="R15" s="3">
        <f>S15-Q15</f>
        <v>58</v>
      </c>
      <c r="S15" s="3">
        <v>123</v>
      </c>
    </row>
    <row r="16" spans="1:19" ht="19.5" thickBot="1" x14ac:dyDescent="0.3">
      <c r="A16" s="29" t="s">
        <v>89</v>
      </c>
      <c r="B16" s="31">
        <f>B11+B12+B13+B14+B15</f>
        <v>769</v>
      </c>
      <c r="C16" s="31">
        <f>C11+C12+C13+C14+C15</f>
        <v>732</v>
      </c>
      <c r="D16" s="31">
        <f>D11+D12+D13+D14+D15</f>
        <v>724</v>
      </c>
      <c r="E16" s="31">
        <f>E11+E12+E13+E14+E15</f>
        <v>8</v>
      </c>
      <c r="F16" s="31"/>
      <c r="G16" s="31"/>
      <c r="H16" s="31"/>
      <c r="I16" s="31">
        <f>I11+I12+I13+I14+I15</f>
        <v>8</v>
      </c>
      <c r="J16" s="31">
        <f>J15+J14+J13+J12+J11</f>
        <v>45</v>
      </c>
      <c r="K16" s="31">
        <f t="shared" ref="K16:L16" si="1">K15+K14+K13+K12+K11</f>
        <v>210</v>
      </c>
      <c r="L16" s="31">
        <f t="shared" si="1"/>
        <v>468</v>
      </c>
      <c r="M16" s="31">
        <v>1</v>
      </c>
      <c r="N16" s="31">
        <v>34.6</v>
      </c>
      <c r="O16" s="31">
        <v>98.6</v>
      </c>
      <c r="P16" s="31">
        <v>47.5</v>
      </c>
      <c r="Q16" s="31">
        <f>Q11+Q12+Q13+Q14+Q15</f>
        <v>349</v>
      </c>
      <c r="R16" s="31">
        <f>R11+R12+R13+R14+R15</f>
        <v>383</v>
      </c>
      <c r="S16" s="31">
        <f>S11+S12+S13+S14+S15</f>
        <v>732</v>
      </c>
    </row>
    <row r="17" spans="1:19" ht="19.5" thickBot="1" x14ac:dyDescent="0.3">
      <c r="A17" s="46">
        <v>10</v>
      </c>
      <c r="B17" s="11">
        <v>59</v>
      </c>
      <c r="C17" s="11">
        <v>59</v>
      </c>
      <c r="D17" s="11"/>
      <c r="E17" s="11">
        <v>59</v>
      </c>
      <c r="F17" s="11"/>
      <c r="G17" s="11"/>
      <c r="H17" s="11">
        <v>59</v>
      </c>
      <c r="I17" s="11"/>
      <c r="J17" s="11"/>
      <c r="K17" s="11"/>
      <c r="L17" s="11"/>
      <c r="M17" s="11"/>
      <c r="N17" s="11"/>
      <c r="O17" s="11"/>
      <c r="P17" s="11"/>
      <c r="Q17" s="3">
        <v>36</v>
      </c>
      <c r="R17" s="3">
        <v>23</v>
      </c>
      <c r="S17" s="3">
        <f>Q17+R17</f>
        <v>59</v>
      </c>
    </row>
    <row r="18" spans="1:19" ht="19.5" thickBot="1" x14ac:dyDescent="0.3">
      <c r="A18" s="46">
        <v>11</v>
      </c>
      <c r="B18" s="11">
        <v>62</v>
      </c>
      <c r="C18" s="11">
        <v>62</v>
      </c>
      <c r="D18" s="11"/>
      <c r="E18" s="11">
        <v>62</v>
      </c>
      <c r="F18" s="11"/>
      <c r="G18" s="11"/>
      <c r="H18" s="11">
        <v>62</v>
      </c>
      <c r="I18" s="11"/>
      <c r="J18" s="11"/>
      <c r="K18" s="11"/>
      <c r="L18" s="11"/>
      <c r="M18" s="11"/>
      <c r="N18" s="11"/>
      <c r="O18" s="11"/>
      <c r="P18" s="11"/>
      <c r="Q18" s="3">
        <v>36</v>
      </c>
      <c r="R18" s="3">
        <v>26</v>
      </c>
      <c r="S18" s="3">
        <f>Q18+R18</f>
        <v>62</v>
      </c>
    </row>
    <row r="19" spans="1:19" ht="29.25" thickBot="1" x14ac:dyDescent="0.3">
      <c r="A19" s="15" t="s">
        <v>90</v>
      </c>
      <c r="B19" s="31">
        <f>B18+B17</f>
        <v>121</v>
      </c>
      <c r="C19" s="31">
        <f>C18+C17</f>
        <v>121</v>
      </c>
      <c r="D19" s="31"/>
      <c r="E19" s="31">
        <f>E18+E17</f>
        <v>121</v>
      </c>
      <c r="F19" s="31"/>
      <c r="G19" s="31"/>
      <c r="H19" s="31">
        <f>H17+H18</f>
        <v>121</v>
      </c>
      <c r="I19" s="31"/>
      <c r="J19" s="31"/>
      <c r="K19" s="31"/>
      <c r="L19" s="31"/>
      <c r="M19" s="31"/>
      <c r="N19" s="31"/>
      <c r="O19" s="31"/>
      <c r="P19" s="31"/>
      <c r="Q19" s="30">
        <f>Q18+Q17</f>
        <v>72</v>
      </c>
      <c r="R19" s="30">
        <f>R18+R17</f>
        <v>49</v>
      </c>
      <c r="S19" s="30">
        <f>S18+S17</f>
        <v>121</v>
      </c>
    </row>
    <row r="20" spans="1:19" ht="19.5" thickBot="1" x14ac:dyDescent="0.3">
      <c r="A20" s="15" t="s">
        <v>125</v>
      </c>
      <c r="B20" s="31">
        <f>B19+B16+B10</f>
        <v>1490</v>
      </c>
      <c r="C20" s="31">
        <f>C19+C16+C10</f>
        <v>1442</v>
      </c>
      <c r="D20" s="31">
        <f>D16+D10</f>
        <v>1031</v>
      </c>
      <c r="E20" s="31">
        <f>E19+E16+E10</f>
        <v>411</v>
      </c>
      <c r="F20" s="31">
        <f>F10</f>
        <v>282</v>
      </c>
      <c r="G20" s="31"/>
      <c r="H20" s="31">
        <f>H19</f>
        <v>121</v>
      </c>
      <c r="I20" s="31">
        <f>I16</f>
        <v>8</v>
      </c>
      <c r="J20" s="31">
        <f>J16+J10</f>
        <v>91</v>
      </c>
      <c r="K20" s="31">
        <f t="shared" ref="K20:L20" si="2">K16+K10</f>
        <v>299</v>
      </c>
      <c r="L20" s="31">
        <f t="shared" si="2"/>
        <v>640</v>
      </c>
      <c r="M20" s="31">
        <f>M16</f>
        <v>1</v>
      </c>
      <c r="N20" s="31">
        <v>37</v>
      </c>
      <c r="O20" s="31">
        <v>98.8</v>
      </c>
      <c r="P20" s="31">
        <v>49</v>
      </c>
      <c r="Q20" s="31">
        <f>Q19+Q16+Q10</f>
        <v>582</v>
      </c>
      <c r="R20" s="31">
        <f>R19+R16+R10</f>
        <v>578</v>
      </c>
      <c r="S20" s="31">
        <f>S19+S16+S10</f>
        <v>1442</v>
      </c>
    </row>
    <row r="21" spans="1:19" ht="15.75" x14ac:dyDescent="0.25">
      <c r="A21" s="24"/>
    </row>
    <row r="22" spans="1:19" ht="18.75" x14ac:dyDescent="0.25">
      <c r="A22" s="85" t="s">
        <v>124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</row>
    <row r="23" spans="1:19" ht="15.75" x14ac:dyDescent="0.25">
      <c r="A23" s="24"/>
    </row>
    <row r="49" spans="1:1" ht="15.75" x14ac:dyDescent="0.25">
      <c r="A49" s="24"/>
    </row>
    <row r="50" spans="1:1" ht="15.75" x14ac:dyDescent="0.25">
      <c r="A50" s="24"/>
    </row>
    <row r="51" spans="1:1" ht="15.75" x14ac:dyDescent="0.25">
      <c r="A51" s="24"/>
    </row>
    <row r="52" spans="1:1" ht="15.75" x14ac:dyDescent="0.25">
      <c r="A52" s="24"/>
    </row>
    <row r="53" spans="1:1" ht="15.75" x14ac:dyDescent="0.25">
      <c r="A53" s="24"/>
    </row>
    <row r="54" spans="1:1" ht="15.75" x14ac:dyDescent="0.25">
      <c r="A54" s="24"/>
    </row>
  </sheetData>
  <mergeCells count="18">
    <mergeCell ref="D4:D5"/>
    <mergeCell ref="E4:I4"/>
    <mergeCell ref="M4:M5"/>
    <mergeCell ref="A22:S22"/>
    <mergeCell ref="A1:S1"/>
    <mergeCell ref="A2:S2"/>
    <mergeCell ref="J4:J5"/>
    <mergeCell ref="K4:K5"/>
    <mergeCell ref="L4:L5"/>
    <mergeCell ref="N4:N5"/>
    <mergeCell ref="O4:O5"/>
    <mergeCell ref="P4:P5"/>
    <mergeCell ref="Q4:Q5"/>
    <mergeCell ref="R4:R5"/>
    <mergeCell ref="S4:S5"/>
    <mergeCell ref="A4:A5"/>
    <mergeCell ref="B4:B5"/>
    <mergeCell ref="C4:C5"/>
  </mergeCells>
  <pageMargins left="0.31496062992125984" right="0.31496062992125984" top="0.35433070866141736" bottom="0.35433070866141736" header="0.31496062992125984" footer="0.31496062992125984"/>
  <pageSetup paperSize="9" scale="79" fitToHeight="2" orientation="landscape" r:id="rId1"/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="60" zoomScaleNormal="100" workbookViewId="0">
      <selection activeCell="S21" sqref="A1:S21"/>
    </sheetView>
  </sheetViews>
  <sheetFormatPr defaultRowHeight="15" x14ac:dyDescent="0.25"/>
  <cols>
    <col min="6" max="6" width="7.28515625" customWidth="1"/>
    <col min="14" max="14" width="10.42578125" bestFit="1" customWidth="1"/>
    <col min="15" max="16" width="10.28515625" bestFit="1" customWidth="1"/>
  </cols>
  <sheetData>
    <row r="1" spans="1:19" ht="18.75" x14ac:dyDescent="0.25">
      <c r="A1" s="65" t="s">
        <v>73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ht="18.75" x14ac:dyDescent="0.25">
      <c r="A2" s="65" t="s">
        <v>132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19.5" thickBot="1" x14ac:dyDescent="0.3">
      <c r="A3" s="55"/>
    </row>
    <row r="4" spans="1:19" x14ac:dyDescent="0.25">
      <c r="A4" s="88" t="s">
        <v>74</v>
      </c>
      <c r="B4" s="90" t="s">
        <v>133</v>
      </c>
      <c r="C4" s="90" t="s">
        <v>134</v>
      </c>
      <c r="D4" s="92" t="s">
        <v>75</v>
      </c>
      <c r="E4" s="94" t="s">
        <v>76</v>
      </c>
      <c r="F4" s="95"/>
      <c r="G4" s="95"/>
      <c r="H4" s="95"/>
      <c r="I4" s="96"/>
      <c r="J4" s="79" t="s">
        <v>118</v>
      </c>
      <c r="K4" s="83" t="s">
        <v>119</v>
      </c>
      <c r="L4" s="83" t="s">
        <v>120</v>
      </c>
      <c r="M4" s="83" t="s">
        <v>121</v>
      </c>
      <c r="N4" s="86" t="s">
        <v>77</v>
      </c>
      <c r="O4" s="86" t="s">
        <v>78</v>
      </c>
      <c r="P4" s="86" t="s">
        <v>79</v>
      </c>
      <c r="Q4" s="86" t="s">
        <v>80</v>
      </c>
      <c r="R4" s="86" t="s">
        <v>81</v>
      </c>
      <c r="S4" s="86" t="s">
        <v>82</v>
      </c>
    </row>
    <row r="5" spans="1:19" ht="69" customHeight="1" thickBot="1" x14ac:dyDescent="0.3">
      <c r="A5" s="89"/>
      <c r="B5" s="91"/>
      <c r="C5" s="91"/>
      <c r="D5" s="93"/>
      <c r="E5" s="43" t="s">
        <v>83</v>
      </c>
      <c r="F5" s="44" t="s">
        <v>84</v>
      </c>
      <c r="G5" s="44" t="s">
        <v>85</v>
      </c>
      <c r="H5" s="44" t="s">
        <v>86</v>
      </c>
      <c r="I5" s="45" t="s">
        <v>87</v>
      </c>
      <c r="J5" s="82"/>
      <c r="K5" s="84"/>
      <c r="L5" s="84"/>
      <c r="M5" s="84"/>
      <c r="N5" s="87"/>
      <c r="O5" s="87"/>
      <c r="P5" s="87"/>
      <c r="Q5" s="87"/>
      <c r="R5" s="87"/>
      <c r="S5" s="87"/>
    </row>
    <row r="6" spans="1:19" ht="24" thickBot="1" x14ac:dyDescent="0.3">
      <c r="A6" s="46">
        <v>1</v>
      </c>
      <c r="B6" s="11">
        <v>143</v>
      </c>
      <c r="C6" s="11">
        <v>143</v>
      </c>
      <c r="D6" s="60"/>
      <c r="E6" s="33"/>
      <c r="F6" s="34"/>
      <c r="G6" s="34"/>
      <c r="H6" s="34"/>
      <c r="I6" s="34"/>
      <c r="J6" s="11"/>
      <c r="K6" s="11"/>
      <c r="L6" s="11"/>
      <c r="M6" s="11"/>
      <c r="N6" s="11"/>
      <c r="O6" s="11"/>
      <c r="P6" s="11"/>
      <c r="Q6" s="11">
        <v>76</v>
      </c>
      <c r="R6" s="11">
        <v>67</v>
      </c>
      <c r="S6" s="11">
        <f>Q6+R6</f>
        <v>143</v>
      </c>
    </row>
    <row r="7" spans="1:19" ht="24" thickBot="1" x14ac:dyDescent="0.3">
      <c r="A7" s="46">
        <v>2</v>
      </c>
      <c r="B7" s="11">
        <v>139</v>
      </c>
      <c r="C7" s="11">
        <v>138</v>
      </c>
      <c r="D7" s="6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>
        <v>66</v>
      </c>
      <c r="R7" s="11">
        <v>72</v>
      </c>
      <c r="S7" s="11">
        <f t="shared" ref="S7:S19" si="0">Q7+R7</f>
        <v>138</v>
      </c>
    </row>
    <row r="8" spans="1:19" ht="24" thickBot="1" x14ac:dyDescent="0.3">
      <c r="A8" s="46">
        <v>3</v>
      </c>
      <c r="B8" s="11">
        <v>166</v>
      </c>
      <c r="C8" s="11">
        <v>163</v>
      </c>
      <c r="D8" s="60"/>
      <c r="E8" s="11"/>
      <c r="F8" s="11"/>
      <c r="G8" s="11"/>
      <c r="H8" s="11"/>
      <c r="I8" s="11"/>
      <c r="J8" s="11">
        <v>30</v>
      </c>
      <c r="K8" s="11">
        <v>49</v>
      </c>
      <c r="L8" s="11">
        <v>84</v>
      </c>
      <c r="M8" s="11"/>
      <c r="N8" s="61">
        <v>0.48</v>
      </c>
      <c r="O8" s="61">
        <v>1</v>
      </c>
      <c r="P8" s="61">
        <v>0.56000000000000005</v>
      </c>
      <c r="Q8" s="11">
        <v>85</v>
      </c>
      <c r="R8" s="11">
        <v>78</v>
      </c>
      <c r="S8" s="11">
        <f t="shared" si="0"/>
        <v>163</v>
      </c>
    </row>
    <row r="9" spans="1:19" ht="24" thickBot="1" x14ac:dyDescent="0.3">
      <c r="A9" s="46">
        <v>4</v>
      </c>
      <c r="B9" s="11">
        <v>141</v>
      </c>
      <c r="C9" s="11">
        <v>141</v>
      </c>
      <c r="D9" s="60"/>
      <c r="E9" s="11"/>
      <c r="F9" s="11"/>
      <c r="G9" s="11"/>
      <c r="H9" s="11"/>
      <c r="I9" s="11"/>
      <c r="J9" s="11">
        <v>14</v>
      </c>
      <c r="K9" s="11">
        <v>43</v>
      </c>
      <c r="L9" s="11">
        <v>83</v>
      </c>
      <c r="M9" s="11">
        <v>1</v>
      </c>
      <c r="N9" s="61">
        <v>0.4</v>
      </c>
      <c r="O9" s="62">
        <v>0.99199999999999999</v>
      </c>
      <c r="P9" s="61">
        <v>0.51</v>
      </c>
      <c r="Q9" s="11">
        <v>72</v>
      </c>
      <c r="R9" s="11">
        <v>69</v>
      </c>
      <c r="S9" s="11">
        <f t="shared" si="0"/>
        <v>141</v>
      </c>
    </row>
    <row r="10" spans="1:19" ht="29.25" thickBot="1" x14ac:dyDescent="0.3">
      <c r="A10" s="56" t="s">
        <v>88</v>
      </c>
      <c r="B10" s="31">
        <f>B6+B7+B8+B9</f>
        <v>589</v>
      </c>
      <c r="C10" s="31">
        <f>C6+C7+C8+C9</f>
        <v>585</v>
      </c>
      <c r="D10" s="53"/>
      <c r="E10" s="31"/>
      <c r="F10" s="31"/>
      <c r="G10" s="31"/>
      <c r="H10" s="31"/>
      <c r="I10" s="31"/>
      <c r="J10" s="31">
        <f t="shared" ref="J10:M10" si="1">J6+J7+J8+J9</f>
        <v>44</v>
      </c>
      <c r="K10" s="31">
        <f t="shared" si="1"/>
        <v>92</v>
      </c>
      <c r="L10" s="31">
        <f t="shared" si="1"/>
        <v>167</v>
      </c>
      <c r="M10" s="31">
        <f t="shared" si="1"/>
        <v>1</v>
      </c>
      <c r="N10" s="63">
        <v>0.45</v>
      </c>
      <c r="O10" s="64">
        <v>0.996</v>
      </c>
      <c r="P10" s="63">
        <v>0.54</v>
      </c>
      <c r="Q10" s="31">
        <f>Q6+Q7+Q8+Q9</f>
        <v>299</v>
      </c>
      <c r="R10" s="31">
        <f t="shared" ref="R10:S10" si="2">R6+R7+R8+R9</f>
        <v>286</v>
      </c>
      <c r="S10" s="31">
        <f t="shared" si="2"/>
        <v>585</v>
      </c>
    </row>
    <row r="11" spans="1:19" ht="24" thickBot="1" x14ac:dyDescent="0.3">
      <c r="A11" s="46">
        <v>5</v>
      </c>
      <c r="B11" s="11">
        <v>158</v>
      </c>
      <c r="C11" s="11">
        <v>162</v>
      </c>
      <c r="D11" s="60">
        <v>2</v>
      </c>
      <c r="E11" s="11">
        <v>2</v>
      </c>
      <c r="F11" s="11"/>
      <c r="G11" s="11"/>
      <c r="H11" s="11"/>
      <c r="I11" s="11">
        <v>2</v>
      </c>
      <c r="J11" s="11">
        <v>11</v>
      </c>
      <c r="K11" s="11">
        <v>50</v>
      </c>
      <c r="L11" s="11">
        <v>99</v>
      </c>
      <c r="M11" s="11"/>
      <c r="N11" s="61">
        <v>0.37</v>
      </c>
      <c r="O11" s="62">
        <v>0.98699999999999999</v>
      </c>
      <c r="P11" s="62">
        <v>0.48599999999999999</v>
      </c>
      <c r="Q11" s="3">
        <v>79</v>
      </c>
      <c r="R11" s="3">
        <v>83</v>
      </c>
      <c r="S11" s="11">
        <f t="shared" si="0"/>
        <v>162</v>
      </c>
    </row>
    <row r="12" spans="1:19" ht="24" thickBot="1" x14ac:dyDescent="0.3">
      <c r="A12" s="46">
        <v>6</v>
      </c>
      <c r="B12" s="11">
        <v>157</v>
      </c>
      <c r="C12" s="11">
        <v>159</v>
      </c>
      <c r="D12" s="60">
        <v>1</v>
      </c>
      <c r="E12" s="11">
        <v>1</v>
      </c>
      <c r="F12" s="11"/>
      <c r="G12" s="11"/>
      <c r="H12" s="11"/>
      <c r="I12" s="11">
        <v>1</v>
      </c>
      <c r="J12" s="11">
        <v>8</v>
      </c>
      <c r="K12" s="11">
        <v>40</v>
      </c>
      <c r="L12" s="11">
        <v>110</v>
      </c>
      <c r="M12" s="11"/>
      <c r="N12" s="61">
        <v>0.3</v>
      </c>
      <c r="O12" s="62">
        <v>0.99299999999999999</v>
      </c>
      <c r="P12" s="61">
        <v>0.46</v>
      </c>
      <c r="Q12" s="3">
        <v>71</v>
      </c>
      <c r="R12" s="3">
        <v>88</v>
      </c>
      <c r="S12" s="11">
        <f t="shared" si="0"/>
        <v>159</v>
      </c>
    </row>
    <row r="13" spans="1:19" ht="24" thickBot="1" x14ac:dyDescent="0.3">
      <c r="A13" s="46">
        <v>7</v>
      </c>
      <c r="B13" s="11">
        <v>156</v>
      </c>
      <c r="C13" s="11">
        <v>158</v>
      </c>
      <c r="D13" s="60"/>
      <c r="E13" s="11"/>
      <c r="F13" s="11"/>
      <c r="G13" s="11"/>
      <c r="H13" s="11"/>
      <c r="I13" s="11"/>
      <c r="J13" s="11">
        <v>8</v>
      </c>
      <c r="K13" s="11">
        <v>46</v>
      </c>
      <c r="L13" s="11">
        <v>104</v>
      </c>
      <c r="M13" s="11"/>
      <c r="N13" s="61">
        <v>0.34</v>
      </c>
      <c r="O13" s="61">
        <v>1</v>
      </c>
      <c r="P13" s="62">
        <v>0.47299999999999998</v>
      </c>
      <c r="Q13" s="3">
        <v>73</v>
      </c>
      <c r="R13" s="3">
        <v>85</v>
      </c>
      <c r="S13" s="11">
        <f t="shared" si="0"/>
        <v>158</v>
      </c>
    </row>
    <row r="14" spans="1:19" ht="24" thickBot="1" x14ac:dyDescent="0.3">
      <c r="A14" s="46">
        <v>8</v>
      </c>
      <c r="B14" s="11">
        <v>138</v>
      </c>
      <c r="C14" s="11">
        <v>141</v>
      </c>
      <c r="D14" s="60">
        <v>1</v>
      </c>
      <c r="E14" s="11">
        <v>1</v>
      </c>
      <c r="F14" s="11"/>
      <c r="G14" s="11"/>
      <c r="H14" s="11"/>
      <c r="I14" s="11">
        <v>1</v>
      </c>
      <c r="J14" s="11">
        <v>10</v>
      </c>
      <c r="K14" s="11">
        <v>30</v>
      </c>
      <c r="L14" s="11">
        <v>99</v>
      </c>
      <c r="M14" s="11">
        <v>1</v>
      </c>
      <c r="N14" s="61">
        <v>0.28000000000000003</v>
      </c>
      <c r="O14" s="62">
        <v>0.99199999999999999</v>
      </c>
      <c r="P14" s="61">
        <v>0.46</v>
      </c>
      <c r="Q14" s="3">
        <v>77</v>
      </c>
      <c r="R14" s="3">
        <v>64</v>
      </c>
      <c r="S14" s="11">
        <f t="shared" si="0"/>
        <v>141</v>
      </c>
    </row>
    <row r="15" spans="1:19" ht="24" thickBot="1" x14ac:dyDescent="0.3">
      <c r="A15" s="46">
        <v>9</v>
      </c>
      <c r="B15" s="11">
        <v>123</v>
      </c>
      <c r="C15" s="11">
        <v>125</v>
      </c>
      <c r="D15" s="60"/>
      <c r="E15" s="11"/>
      <c r="F15" s="11"/>
      <c r="G15" s="11"/>
      <c r="H15" s="11"/>
      <c r="I15" s="11"/>
      <c r="J15" s="11">
        <v>8</v>
      </c>
      <c r="K15" s="11">
        <v>33</v>
      </c>
      <c r="L15" s="11">
        <v>84</v>
      </c>
      <c r="M15" s="11"/>
      <c r="N15" s="61">
        <v>0.33</v>
      </c>
      <c r="O15" s="61">
        <v>1</v>
      </c>
      <c r="P15" s="62">
        <v>0.47399999999999998</v>
      </c>
      <c r="Q15" s="3">
        <v>67</v>
      </c>
      <c r="R15" s="3">
        <v>58</v>
      </c>
      <c r="S15" s="11">
        <f t="shared" si="0"/>
        <v>125</v>
      </c>
    </row>
    <row r="16" spans="1:19" ht="29.25" thickBot="1" x14ac:dyDescent="0.3">
      <c r="A16" s="56" t="s">
        <v>89</v>
      </c>
      <c r="B16" s="31">
        <f>B11+B12+B13+B14+B15</f>
        <v>732</v>
      </c>
      <c r="C16" s="31">
        <f>C11+C12+C13+C14+C15</f>
        <v>745</v>
      </c>
      <c r="D16" s="31">
        <f t="shared" ref="D16:S16" si="3">D11+D12+D13+D14+D15</f>
        <v>4</v>
      </c>
      <c r="E16" s="31">
        <f t="shared" si="3"/>
        <v>4</v>
      </c>
      <c r="F16" s="31"/>
      <c r="G16" s="31"/>
      <c r="H16" s="31"/>
      <c r="I16" s="31">
        <f t="shared" si="3"/>
        <v>4</v>
      </c>
      <c r="J16" s="31">
        <f t="shared" si="3"/>
        <v>45</v>
      </c>
      <c r="K16" s="31">
        <f t="shared" si="3"/>
        <v>199</v>
      </c>
      <c r="L16" s="31">
        <f t="shared" si="3"/>
        <v>496</v>
      </c>
      <c r="M16" s="31">
        <f t="shared" si="3"/>
        <v>1</v>
      </c>
      <c r="N16" s="63">
        <v>0.32</v>
      </c>
      <c r="O16" s="64">
        <v>0.99399999999999999</v>
      </c>
      <c r="P16" s="63">
        <v>0.47</v>
      </c>
      <c r="Q16" s="31">
        <f t="shared" si="3"/>
        <v>367</v>
      </c>
      <c r="R16" s="31">
        <f t="shared" si="3"/>
        <v>378</v>
      </c>
      <c r="S16" s="31">
        <f t="shared" si="3"/>
        <v>745</v>
      </c>
    </row>
    <row r="17" spans="1:19" ht="24" thickBot="1" x14ac:dyDescent="0.3">
      <c r="A17" s="46">
        <v>10</v>
      </c>
      <c r="B17" s="11">
        <v>59</v>
      </c>
      <c r="C17" s="11">
        <v>59</v>
      </c>
      <c r="D17" s="60"/>
      <c r="E17" s="11"/>
      <c r="F17" s="11"/>
      <c r="G17" s="11"/>
      <c r="H17" s="11"/>
      <c r="I17" s="11"/>
      <c r="J17" s="11">
        <v>1</v>
      </c>
      <c r="K17" s="11">
        <v>16</v>
      </c>
      <c r="L17" s="11">
        <v>42</v>
      </c>
      <c r="M17" s="11"/>
      <c r="N17" s="61">
        <v>0.28999999999999998</v>
      </c>
      <c r="O17" s="61">
        <v>1</v>
      </c>
      <c r="P17" s="62">
        <v>0.44700000000000001</v>
      </c>
      <c r="Q17" s="3">
        <v>36</v>
      </c>
      <c r="R17" s="3">
        <v>23</v>
      </c>
      <c r="S17" s="11">
        <f t="shared" si="0"/>
        <v>59</v>
      </c>
    </row>
    <row r="18" spans="1:19" ht="24" thickBot="1" x14ac:dyDescent="0.3">
      <c r="A18" s="46">
        <v>11</v>
      </c>
      <c r="B18" s="11">
        <v>62</v>
      </c>
      <c r="C18" s="11">
        <v>62</v>
      </c>
      <c r="D18" s="60"/>
      <c r="E18" s="11"/>
      <c r="F18" s="11"/>
      <c r="G18" s="11"/>
      <c r="H18" s="11"/>
      <c r="I18" s="11"/>
      <c r="J18" s="11">
        <v>3</v>
      </c>
      <c r="K18" s="11">
        <v>19</v>
      </c>
      <c r="L18" s="11">
        <v>40</v>
      </c>
      <c r="M18" s="11"/>
      <c r="N18" s="61">
        <v>0.35</v>
      </c>
      <c r="O18" s="61">
        <v>1</v>
      </c>
      <c r="P18" s="62">
        <v>0.47699999999999998</v>
      </c>
      <c r="Q18" s="3">
        <v>36</v>
      </c>
      <c r="R18" s="3">
        <v>26</v>
      </c>
      <c r="S18" s="11">
        <f t="shared" si="0"/>
        <v>62</v>
      </c>
    </row>
    <row r="19" spans="1:19" ht="29.25" thickBot="1" x14ac:dyDescent="0.3">
      <c r="A19" s="15" t="s">
        <v>90</v>
      </c>
      <c r="B19" s="31">
        <f>B17+B18</f>
        <v>121</v>
      </c>
      <c r="C19" s="31">
        <f>C17+C18</f>
        <v>121</v>
      </c>
      <c r="D19" s="53"/>
      <c r="E19" s="31"/>
      <c r="F19" s="31"/>
      <c r="G19" s="31"/>
      <c r="H19" s="31"/>
      <c r="I19" s="31"/>
      <c r="J19" s="31">
        <f t="shared" ref="J19:L19" si="4">J17+J18</f>
        <v>4</v>
      </c>
      <c r="K19" s="31">
        <f t="shared" si="4"/>
        <v>35</v>
      </c>
      <c r="L19" s="31">
        <f t="shared" si="4"/>
        <v>82</v>
      </c>
      <c r="M19" s="31"/>
      <c r="N19" s="63">
        <v>0.32</v>
      </c>
      <c r="O19" s="63">
        <v>1</v>
      </c>
      <c r="P19" s="64">
        <v>0.46200000000000002</v>
      </c>
      <c r="Q19" s="54">
        <f>Q17+Q18</f>
        <v>72</v>
      </c>
      <c r="R19" s="54">
        <f>R17+R18</f>
        <v>49</v>
      </c>
      <c r="S19" s="11">
        <f t="shared" si="0"/>
        <v>121</v>
      </c>
    </row>
    <row r="20" spans="1:19" ht="29.25" thickBot="1" x14ac:dyDescent="0.3">
      <c r="A20" s="15" t="s">
        <v>125</v>
      </c>
      <c r="B20" s="31">
        <f>B19+B16+B10</f>
        <v>1442</v>
      </c>
      <c r="C20" s="31">
        <f>C19+C16+C10</f>
        <v>1451</v>
      </c>
      <c r="D20" s="31">
        <f t="shared" ref="D20:S20" si="5">D19+D16+D10</f>
        <v>4</v>
      </c>
      <c r="E20" s="31">
        <f t="shared" si="5"/>
        <v>4</v>
      </c>
      <c r="F20" s="31"/>
      <c r="G20" s="31"/>
      <c r="H20" s="31"/>
      <c r="I20" s="31">
        <f t="shared" si="5"/>
        <v>4</v>
      </c>
      <c r="J20" s="31">
        <f t="shared" si="5"/>
        <v>93</v>
      </c>
      <c r="K20" s="31">
        <f t="shared" si="5"/>
        <v>326</v>
      </c>
      <c r="L20" s="31">
        <f t="shared" si="5"/>
        <v>745</v>
      </c>
      <c r="M20" s="31">
        <f t="shared" si="5"/>
        <v>2</v>
      </c>
      <c r="N20" s="64">
        <v>0.36299999999999999</v>
      </c>
      <c r="O20" s="64">
        <v>0.997</v>
      </c>
      <c r="P20" s="63">
        <v>0.49</v>
      </c>
      <c r="Q20" s="31">
        <f t="shared" si="5"/>
        <v>738</v>
      </c>
      <c r="R20" s="31">
        <f t="shared" si="5"/>
        <v>713</v>
      </c>
      <c r="S20" s="31">
        <f t="shared" si="5"/>
        <v>1451</v>
      </c>
    </row>
    <row r="21" spans="1:19" ht="15.75" x14ac:dyDescent="0.25">
      <c r="A21" s="24"/>
    </row>
    <row r="22" spans="1:19" ht="18.75" x14ac:dyDescent="0.25">
      <c r="A22" s="85" t="s">
        <v>124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</row>
  </sheetData>
  <mergeCells count="18">
    <mergeCell ref="A22:S22"/>
    <mergeCell ref="M4:M5"/>
    <mergeCell ref="N4:N5"/>
    <mergeCell ref="O4:O5"/>
    <mergeCell ref="P4:P5"/>
    <mergeCell ref="Q4:Q5"/>
    <mergeCell ref="R4:R5"/>
    <mergeCell ref="A1:S1"/>
    <mergeCell ref="A2:S2"/>
    <mergeCell ref="A4:A5"/>
    <mergeCell ref="B4:B5"/>
    <mergeCell ref="C4:C5"/>
    <mergeCell ref="D4:D5"/>
    <mergeCell ref="E4:I4"/>
    <mergeCell ref="J4:J5"/>
    <mergeCell ref="K4:K5"/>
    <mergeCell ref="L4:L5"/>
    <mergeCell ref="S4:S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view="pageBreakPreview" topLeftCell="A34" zoomScale="80" zoomScaleNormal="87" zoomScaleSheetLayoutView="80" workbookViewId="0">
      <selection activeCell="V44" sqref="V44"/>
    </sheetView>
  </sheetViews>
  <sheetFormatPr defaultRowHeight="15" x14ac:dyDescent="0.25"/>
  <cols>
    <col min="1" max="1" width="14.85546875" customWidth="1"/>
    <col min="12" max="12" width="9.140625" style="35"/>
    <col min="14" max="14" width="11" bestFit="1" customWidth="1"/>
    <col min="20" max="20" width="9.140625" style="35"/>
  </cols>
  <sheetData>
    <row r="1" spans="1:23" ht="25.5" x14ac:dyDescent="0.25">
      <c r="A1" s="101" t="s">
        <v>91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</row>
    <row r="2" spans="1:23" ht="25.5" x14ac:dyDescent="0.25">
      <c r="A2" s="101" t="s">
        <v>129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</row>
    <row r="3" spans="1:23" ht="25.5" x14ac:dyDescent="0.25">
      <c r="A3" s="101" t="s">
        <v>92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</row>
    <row r="4" spans="1:23" ht="16.5" thickBot="1" x14ac:dyDescent="0.3">
      <c r="A4" s="24"/>
    </row>
    <row r="5" spans="1:23" ht="20.25" customHeight="1" thickBot="1" x14ac:dyDescent="0.3">
      <c r="A5" s="99" t="s">
        <v>93</v>
      </c>
      <c r="B5" s="99" t="s">
        <v>126</v>
      </c>
      <c r="C5" s="105" t="s">
        <v>94</v>
      </c>
      <c r="D5" s="106"/>
      <c r="E5" s="106"/>
      <c r="F5" s="106"/>
      <c r="G5" s="106"/>
      <c r="H5" s="106"/>
      <c r="I5" s="106"/>
      <c r="J5" s="106"/>
      <c r="K5" s="106"/>
      <c r="L5" s="107"/>
      <c r="M5" s="105" t="s">
        <v>95</v>
      </c>
      <c r="N5" s="106"/>
      <c r="O5" s="106"/>
      <c r="P5" s="106"/>
      <c r="Q5" s="106"/>
      <c r="R5" s="106"/>
      <c r="S5" s="106"/>
      <c r="T5" s="106"/>
      <c r="U5" s="106"/>
      <c r="V5" s="106"/>
      <c r="W5" s="107"/>
    </row>
    <row r="6" spans="1:23" s="36" customFormat="1" ht="78.75" customHeight="1" x14ac:dyDescent="0.25">
      <c r="A6" s="104"/>
      <c r="B6" s="104"/>
      <c r="C6" s="99" t="s">
        <v>96</v>
      </c>
      <c r="D6" s="99" t="s">
        <v>97</v>
      </c>
      <c r="E6" s="99" t="s">
        <v>98</v>
      </c>
      <c r="F6" s="99" t="s">
        <v>99</v>
      </c>
      <c r="G6" s="99" t="s">
        <v>100</v>
      </c>
      <c r="H6" s="99" t="s">
        <v>101</v>
      </c>
      <c r="I6" s="99" t="s">
        <v>102</v>
      </c>
      <c r="J6" s="99" t="s">
        <v>103</v>
      </c>
      <c r="K6" s="99" t="s">
        <v>104</v>
      </c>
      <c r="L6" s="97" t="s">
        <v>105</v>
      </c>
      <c r="M6" s="99" t="s">
        <v>106</v>
      </c>
      <c r="N6" s="99" t="s">
        <v>107</v>
      </c>
      <c r="O6" s="99" t="s">
        <v>108</v>
      </c>
      <c r="P6" s="99" t="s">
        <v>109</v>
      </c>
      <c r="Q6" s="99" t="s">
        <v>110</v>
      </c>
      <c r="R6" s="99" t="s">
        <v>103</v>
      </c>
      <c r="S6" s="99" t="s">
        <v>104</v>
      </c>
      <c r="T6" s="97" t="s">
        <v>111</v>
      </c>
      <c r="U6" s="97" t="s">
        <v>128</v>
      </c>
      <c r="V6" s="102" t="s">
        <v>112</v>
      </c>
      <c r="W6" s="97" t="s">
        <v>113</v>
      </c>
    </row>
    <row r="7" spans="1:23" s="36" customFormat="1" ht="78.75" customHeight="1" thickBot="1" x14ac:dyDescent="0.3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98"/>
      <c r="M7" s="100"/>
      <c r="N7" s="100"/>
      <c r="O7" s="100"/>
      <c r="P7" s="100"/>
      <c r="Q7" s="100"/>
      <c r="R7" s="100"/>
      <c r="S7" s="100"/>
      <c r="T7" s="98"/>
      <c r="U7" s="98"/>
      <c r="V7" s="103"/>
      <c r="W7" s="98"/>
    </row>
    <row r="8" spans="1:23" ht="21" thickBot="1" x14ac:dyDescent="0.3">
      <c r="A8" s="41">
        <v>1</v>
      </c>
      <c r="B8" s="38">
        <v>135</v>
      </c>
      <c r="C8" s="38">
        <v>1</v>
      </c>
      <c r="D8" s="38"/>
      <c r="E8" s="38">
        <v>1</v>
      </c>
      <c r="F8" s="38"/>
      <c r="G8" s="38"/>
      <c r="H8" s="38"/>
      <c r="I8" s="38"/>
      <c r="J8" s="38"/>
      <c r="K8" s="38"/>
      <c r="L8" s="39">
        <f>C8+D8+E8+F8+G8+H8+I8+J8+K8</f>
        <v>2</v>
      </c>
      <c r="M8" s="38"/>
      <c r="N8" s="38"/>
      <c r="O8" s="38"/>
      <c r="P8" s="38"/>
      <c r="Q8" s="38"/>
      <c r="R8" s="38">
        <v>10</v>
      </c>
      <c r="S8" s="38"/>
      <c r="T8" s="39">
        <v>10</v>
      </c>
      <c r="U8" s="38">
        <v>143</v>
      </c>
      <c r="V8" s="38">
        <v>77</v>
      </c>
      <c r="W8" s="38">
        <f>U8-V8</f>
        <v>66</v>
      </c>
    </row>
    <row r="9" spans="1:23" ht="21" thickBot="1" x14ac:dyDescent="0.3">
      <c r="A9" s="41">
        <v>2</v>
      </c>
      <c r="B9" s="38">
        <v>140</v>
      </c>
      <c r="C9" s="38">
        <v>1</v>
      </c>
      <c r="D9" s="38">
        <v>1</v>
      </c>
      <c r="E9" s="38">
        <v>7</v>
      </c>
      <c r="F9" s="38"/>
      <c r="G9" s="38"/>
      <c r="H9" s="38"/>
      <c r="I9" s="38"/>
      <c r="J9" s="38"/>
      <c r="K9" s="38"/>
      <c r="L9" s="39">
        <f t="shared" ref="L9:L21" si="0">C9+D9+E9+F9+G9+H9+I9+J9+K9</f>
        <v>9</v>
      </c>
      <c r="M9" s="38">
        <v>2</v>
      </c>
      <c r="N9" s="38">
        <v>1</v>
      </c>
      <c r="O9" s="38">
        <v>5</v>
      </c>
      <c r="P9" s="38"/>
      <c r="Q9" s="38"/>
      <c r="R9" s="38"/>
      <c r="S9" s="38"/>
      <c r="T9" s="39">
        <f>M9+N9+O9+P9+Q9+R9+S9</f>
        <v>8</v>
      </c>
      <c r="U9" s="38">
        <v>139</v>
      </c>
      <c r="V9" s="38">
        <v>67</v>
      </c>
      <c r="W9" s="38">
        <f t="shared" ref="W9:W22" si="1">U9-V9</f>
        <v>72</v>
      </c>
    </row>
    <row r="10" spans="1:23" ht="21" thickBot="1" x14ac:dyDescent="0.3">
      <c r="A10" s="41">
        <v>3</v>
      </c>
      <c r="B10" s="38">
        <v>174</v>
      </c>
      <c r="C10" s="38">
        <v>1</v>
      </c>
      <c r="D10" s="38">
        <v>2</v>
      </c>
      <c r="E10" s="38">
        <v>13</v>
      </c>
      <c r="F10" s="38"/>
      <c r="G10" s="38"/>
      <c r="H10" s="38"/>
      <c r="I10" s="38"/>
      <c r="J10" s="38"/>
      <c r="K10" s="38"/>
      <c r="L10" s="39">
        <f t="shared" si="0"/>
        <v>16</v>
      </c>
      <c r="M10" s="38">
        <v>1</v>
      </c>
      <c r="N10" s="38"/>
      <c r="O10" s="38">
        <v>7</v>
      </c>
      <c r="P10" s="38"/>
      <c r="Q10" s="38"/>
      <c r="R10" s="38"/>
      <c r="S10" s="38"/>
      <c r="T10" s="39">
        <f t="shared" ref="T10:T20" si="2">M10+N10+O10+P10+Q10+R10+S10</f>
        <v>8</v>
      </c>
      <c r="U10" s="38">
        <v>166</v>
      </c>
      <c r="V10" s="38">
        <v>87</v>
      </c>
      <c r="W10" s="38">
        <f t="shared" si="1"/>
        <v>79</v>
      </c>
    </row>
    <row r="11" spans="1:23" ht="21" thickBot="1" x14ac:dyDescent="0.3">
      <c r="A11" s="41">
        <v>4</v>
      </c>
      <c r="B11" s="38">
        <v>151</v>
      </c>
      <c r="C11" s="38">
        <v>2</v>
      </c>
      <c r="D11" s="38">
        <v>3</v>
      </c>
      <c r="E11" s="38">
        <v>10</v>
      </c>
      <c r="F11" s="38">
        <v>1</v>
      </c>
      <c r="G11" s="38"/>
      <c r="H11" s="38"/>
      <c r="I11" s="38"/>
      <c r="J11" s="38">
        <v>1</v>
      </c>
      <c r="K11" s="38"/>
      <c r="L11" s="39">
        <f t="shared" si="0"/>
        <v>17</v>
      </c>
      <c r="M11" s="38">
        <v>1</v>
      </c>
      <c r="N11" s="38">
        <v>1</v>
      </c>
      <c r="O11" s="38">
        <v>5</v>
      </c>
      <c r="P11" s="38"/>
      <c r="Q11" s="38"/>
      <c r="R11" s="38"/>
      <c r="S11" s="38"/>
      <c r="T11" s="39">
        <f t="shared" si="2"/>
        <v>7</v>
      </c>
      <c r="U11" s="38">
        <v>141</v>
      </c>
      <c r="V11" s="38">
        <v>74</v>
      </c>
      <c r="W11" s="38">
        <f t="shared" si="1"/>
        <v>67</v>
      </c>
    </row>
    <row r="12" spans="1:23" ht="23.25" thickBot="1" x14ac:dyDescent="0.3">
      <c r="A12" s="42" t="s">
        <v>114</v>
      </c>
      <c r="B12" s="39">
        <f>B8+B9+B10+B11</f>
        <v>600</v>
      </c>
      <c r="C12" s="39">
        <f>C8+C9+C10+C11</f>
        <v>5</v>
      </c>
      <c r="D12" s="39">
        <f t="shared" ref="D12:E12" si="3">D8+D9+D10+D11</f>
        <v>6</v>
      </c>
      <c r="E12" s="39">
        <f t="shared" si="3"/>
        <v>31</v>
      </c>
      <c r="F12" s="39">
        <v>1</v>
      </c>
      <c r="G12" s="39"/>
      <c r="H12" s="39"/>
      <c r="I12" s="39"/>
      <c r="J12" s="39">
        <v>1</v>
      </c>
      <c r="K12" s="39"/>
      <c r="L12" s="53">
        <f t="shared" si="0"/>
        <v>44</v>
      </c>
      <c r="M12" s="39">
        <f>M11+M10+M9+M8</f>
        <v>4</v>
      </c>
      <c r="N12" s="39">
        <f t="shared" ref="N12:O12" si="4">N11+N10+N9+N8</f>
        <v>2</v>
      </c>
      <c r="O12" s="39">
        <f t="shared" si="4"/>
        <v>17</v>
      </c>
      <c r="P12" s="39"/>
      <c r="Q12" s="39"/>
      <c r="R12" s="39">
        <f t="shared" ref="R12" si="5">R11+R10+R9+R8</f>
        <v>10</v>
      </c>
      <c r="S12" s="39"/>
      <c r="T12" s="39">
        <f t="shared" ref="T12:U12" si="6">T11+T10+T9+T8</f>
        <v>33</v>
      </c>
      <c r="U12" s="39">
        <f t="shared" si="6"/>
        <v>589</v>
      </c>
      <c r="V12" s="39">
        <v>305</v>
      </c>
      <c r="W12" s="38">
        <f t="shared" si="1"/>
        <v>284</v>
      </c>
    </row>
    <row r="13" spans="1:23" ht="21" thickBot="1" x14ac:dyDescent="0.3">
      <c r="A13" s="41">
        <v>5</v>
      </c>
      <c r="B13" s="38">
        <v>168</v>
      </c>
      <c r="C13" s="38">
        <v>2</v>
      </c>
      <c r="D13" s="38">
        <v>5</v>
      </c>
      <c r="E13" s="38">
        <v>13</v>
      </c>
      <c r="F13" s="38"/>
      <c r="G13" s="38"/>
      <c r="H13" s="38"/>
      <c r="I13" s="38"/>
      <c r="J13" s="38"/>
      <c r="K13" s="38"/>
      <c r="L13" s="39">
        <f t="shared" si="0"/>
        <v>20</v>
      </c>
      <c r="M13" s="38"/>
      <c r="N13" s="38">
        <v>1</v>
      </c>
      <c r="O13" s="38">
        <v>9</v>
      </c>
      <c r="P13" s="38"/>
      <c r="Q13" s="38"/>
      <c r="R13" s="38"/>
      <c r="S13" s="38"/>
      <c r="T13" s="39">
        <f t="shared" si="2"/>
        <v>10</v>
      </c>
      <c r="U13" s="38">
        <f>B13-L13+T13</f>
        <v>158</v>
      </c>
      <c r="V13" s="38">
        <v>80</v>
      </c>
      <c r="W13" s="38">
        <f t="shared" si="1"/>
        <v>78</v>
      </c>
    </row>
    <row r="14" spans="1:23" ht="21" thickBot="1" x14ac:dyDescent="0.3">
      <c r="A14" s="41">
        <v>6</v>
      </c>
      <c r="B14" s="38">
        <v>165</v>
      </c>
      <c r="C14" s="38">
        <v>1</v>
      </c>
      <c r="D14" s="38">
        <v>2</v>
      </c>
      <c r="E14" s="38">
        <v>9</v>
      </c>
      <c r="F14" s="38"/>
      <c r="G14" s="38"/>
      <c r="H14" s="38"/>
      <c r="I14" s="38"/>
      <c r="J14" s="38"/>
      <c r="K14" s="38"/>
      <c r="L14" s="39">
        <f t="shared" si="0"/>
        <v>12</v>
      </c>
      <c r="M14" s="38"/>
      <c r="N14" s="38"/>
      <c r="O14" s="38">
        <v>4</v>
      </c>
      <c r="P14" s="38"/>
      <c r="Q14" s="38"/>
      <c r="R14" s="38"/>
      <c r="S14" s="38"/>
      <c r="T14" s="39">
        <f t="shared" si="2"/>
        <v>4</v>
      </c>
      <c r="U14" s="38">
        <f t="shared" ref="U14:U21" si="7">B14-L14+T14</f>
        <v>157</v>
      </c>
      <c r="V14" s="38">
        <v>71</v>
      </c>
      <c r="W14" s="38">
        <f t="shared" si="1"/>
        <v>86</v>
      </c>
    </row>
    <row r="15" spans="1:23" ht="21" thickBot="1" x14ac:dyDescent="0.3">
      <c r="A15" s="41">
        <v>7</v>
      </c>
      <c r="B15" s="38">
        <v>158</v>
      </c>
      <c r="C15" s="38"/>
      <c r="D15" s="38">
        <v>4</v>
      </c>
      <c r="E15" s="38">
        <v>7</v>
      </c>
      <c r="F15" s="38"/>
      <c r="G15" s="38"/>
      <c r="H15" s="38"/>
      <c r="I15" s="38"/>
      <c r="J15" s="38"/>
      <c r="K15" s="38"/>
      <c r="L15" s="39">
        <f t="shared" si="0"/>
        <v>11</v>
      </c>
      <c r="M15" s="38"/>
      <c r="N15" s="38">
        <v>3</v>
      </c>
      <c r="O15" s="38">
        <v>6</v>
      </c>
      <c r="P15" s="38"/>
      <c r="Q15" s="38"/>
      <c r="R15" s="38"/>
      <c r="S15" s="38"/>
      <c r="T15" s="39">
        <f t="shared" si="2"/>
        <v>9</v>
      </c>
      <c r="U15" s="38">
        <f t="shared" si="7"/>
        <v>156</v>
      </c>
      <c r="V15" s="38">
        <v>67</v>
      </c>
      <c r="W15" s="38">
        <f t="shared" si="1"/>
        <v>89</v>
      </c>
    </row>
    <row r="16" spans="1:23" ht="21" thickBot="1" x14ac:dyDescent="0.3">
      <c r="A16" s="41">
        <v>8</v>
      </c>
      <c r="B16" s="38">
        <v>151</v>
      </c>
      <c r="C16" s="38">
        <v>2</v>
      </c>
      <c r="D16" s="38">
        <v>1</v>
      </c>
      <c r="E16" s="38">
        <v>15</v>
      </c>
      <c r="F16" s="38"/>
      <c r="G16" s="38"/>
      <c r="H16" s="38"/>
      <c r="I16" s="38"/>
      <c r="J16" s="38"/>
      <c r="K16" s="38"/>
      <c r="L16" s="39">
        <f t="shared" si="0"/>
        <v>18</v>
      </c>
      <c r="M16" s="38"/>
      <c r="N16" s="38">
        <v>1</v>
      </c>
      <c r="O16" s="38">
        <v>4</v>
      </c>
      <c r="P16" s="38"/>
      <c r="Q16" s="38"/>
      <c r="R16" s="38"/>
      <c r="S16" s="38"/>
      <c r="T16" s="39">
        <f t="shared" si="2"/>
        <v>5</v>
      </c>
      <c r="U16" s="38">
        <f t="shared" si="7"/>
        <v>138</v>
      </c>
      <c r="V16" s="38">
        <v>66</v>
      </c>
      <c r="W16" s="38">
        <f t="shared" si="1"/>
        <v>72</v>
      </c>
    </row>
    <row r="17" spans="1:23" ht="21" thickBot="1" x14ac:dyDescent="0.3">
      <c r="A17" s="41">
        <v>9</v>
      </c>
      <c r="B17" s="38">
        <v>127</v>
      </c>
      <c r="C17" s="38"/>
      <c r="D17" s="38">
        <v>1</v>
      </c>
      <c r="E17" s="38">
        <v>6</v>
      </c>
      <c r="F17" s="38"/>
      <c r="G17" s="38"/>
      <c r="H17" s="38"/>
      <c r="I17" s="38"/>
      <c r="J17" s="38"/>
      <c r="K17" s="38"/>
      <c r="L17" s="39">
        <f t="shared" si="0"/>
        <v>7</v>
      </c>
      <c r="M17" s="38"/>
      <c r="N17" s="38">
        <v>1</v>
      </c>
      <c r="O17" s="38">
        <v>2</v>
      </c>
      <c r="P17" s="38"/>
      <c r="Q17" s="38"/>
      <c r="R17" s="38"/>
      <c r="S17" s="38"/>
      <c r="T17" s="39">
        <f t="shared" si="2"/>
        <v>3</v>
      </c>
      <c r="U17" s="38">
        <f t="shared" si="7"/>
        <v>123</v>
      </c>
      <c r="V17" s="38">
        <v>65</v>
      </c>
      <c r="W17" s="38">
        <f t="shared" si="1"/>
        <v>58</v>
      </c>
    </row>
    <row r="18" spans="1:23" ht="28.5" customHeight="1" thickBot="1" x14ac:dyDescent="0.3">
      <c r="A18" s="42" t="s">
        <v>115</v>
      </c>
      <c r="B18" s="39">
        <f>B13+B14+B15+B16+B17</f>
        <v>769</v>
      </c>
      <c r="C18" s="39">
        <f>C16+C14+C13</f>
        <v>5</v>
      </c>
      <c r="D18" s="39">
        <f>D13+D14+D15+D16+D17</f>
        <v>13</v>
      </c>
      <c r="E18" s="39">
        <f>E13+E14+E15+E16+E17</f>
        <v>50</v>
      </c>
      <c r="F18" s="39"/>
      <c r="G18" s="39"/>
      <c r="H18" s="39"/>
      <c r="I18" s="39"/>
      <c r="J18" s="39"/>
      <c r="K18" s="39"/>
      <c r="L18" s="53">
        <f t="shared" si="0"/>
        <v>68</v>
      </c>
      <c r="M18" s="39"/>
      <c r="N18" s="39">
        <f>N13+N15+N16+N17</f>
        <v>6</v>
      </c>
      <c r="O18" s="39">
        <f t="shared" ref="O18:T18" si="8">O13+O14+O15+O16+O17</f>
        <v>25</v>
      </c>
      <c r="P18" s="39"/>
      <c r="Q18" s="39"/>
      <c r="R18" s="39"/>
      <c r="S18" s="39"/>
      <c r="T18" s="39">
        <f t="shared" si="8"/>
        <v>31</v>
      </c>
      <c r="U18" s="39">
        <f t="shared" si="7"/>
        <v>732</v>
      </c>
      <c r="V18" s="39">
        <f>V13+V14+V15+V16+V17</f>
        <v>349</v>
      </c>
      <c r="W18" s="39">
        <f t="shared" si="1"/>
        <v>383</v>
      </c>
    </row>
    <row r="19" spans="1:23" ht="25.5" customHeight="1" thickBot="1" x14ac:dyDescent="0.3">
      <c r="A19" s="41">
        <v>10</v>
      </c>
      <c r="B19" s="38">
        <v>59</v>
      </c>
      <c r="C19" s="41"/>
      <c r="D19" s="41"/>
      <c r="E19" s="41">
        <v>1</v>
      </c>
      <c r="F19" s="41"/>
      <c r="G19" s="41"/>
      <c r="H19" s="40"/>
      <c r="I19" s="41">
        <v>1</v>
      </c>
      <c r="J19" s="41"/>
      <c r="K19" s="41"/>
      <c r="L19" s="39">
        <f t="shared" si="0"/>
        <v>2</v>
      </c>
      <c r="M19" s="41"/>
      <c r="N19" s="41">
        <v>1</v>
      </c>
      <c r="O19" s="41">
        <v>1</v>
      </c>
      <c r="P19" s="41"/>
      <c r="Q19" s="41"/>
      <c r="R19" s="41"/>
      <c r="S19" s="41"/>
      <c r="T19" s="39">
        <f t="shared" si="2"/>
        <v>2</v>
      </c>
      <c r="U19" s="38">
        <f t="shared" si="7"/>
        <v>59</v>
      </c>
      <c r="V19" s="41">
        <v>36</v>
      </c>
      <c r="W19" s="38">
        <f t="shared" si="1"/>
        <v>23</v>
      </c>
    </row>
    <row r="20" spans="1:23" ht="21" thickBot="1" x14ac:dyDescent="0.3">
      <c r="A20" s="41">
        <v>11</v>
      </c>
      <c r="B20" s="38">
        <v>62</v>
      </c>
      <c r="C20" s="38"/>
      <c r="D20" s="38"/>
      <c r="E20" s="38"/>
      <c r="F20" s="38">
        <v>1</v>
      </c>
      <c r="G20" s="38"/>
      <c r="H20" s="38"/>
      <c r="I20" s="38">
        <v>2</v>
      </c>
      <c r="J20" s="38">
        <v>1</v>
      </c>
      <c r="K20" s="38"/>
      <c r="L20" s="39">
        <f t="shared" si="0"/>
        <v>4</v>
      </c>
      <c r="M20" s="38"/>
      <c r="N20" s="38">
        <v>1</v>
      </c>
      <c r="O20" s="38">
        <v>3</v>
      </c>
      <c r="P20" s="38"/>
      <c r="Q20" s="38"/>
      <c r="R20" s="38"/>
      <c r="S20" s="38"/>
      <c r="T20" s="39">
        <f t="shared" si="2"/>
        <v>4</v>
      </c>
      <c r="U20" s="38">
        <f t="shared" si="7"/>
        <v>62</v>
      </c>
      <c r="V20" s="38">
        <v>36</v>
      </c>
      <c r="W20" s="38">
        <f t="shared" si="1"/>
        <v>26</v>
      </c>
    </row>
    <row r="21" spans="1:23" ht="27" customHeight="1" thickBot="1" x14ac:dyDescent="0.3">
      <c r="A21" s="42" t="s">
        <v>116</v>
      </c>
      <c r="B21" s="39">
        <f>B20+B19</f>
        <v>121</v>
      </c>
      <c r="C21" s="39"/>
      <c r="D21" s="39"/>
      <c r="E21" s="39">
        <f>E19</f>
        <v>1</v>
      </c>
      <c r="F21" s="39">
        <v>1</v>
      </c>
      <c r="G21" s="39"/>
      <c r="H21" s="39"/>
      <c r="I21" s="39">
        <f>I20+I19</f>
        <v>3</v>
      </c>
      <c r="J21" s="39">
        <v>1</v>
      </c>
      <c r="K21" s="39"/>
      <c r="L21" s="39">
        <f t="shared" si="0"/>
        <v>6</v>
      </c>
      <c r="M21" s="39"/>
      <c r="N21" s="39">
        <f>N19+N20</f>
        <v>2</v>
      </c>
      <c r="O21" s="39">
        <f>O19+O20</f>
        <v>4</v>
      </c>
      <c r="P21" s="39"/>
      <c r="Q21" s="39"/>
      <c r="R21" s="39"/>
      <c r="S21" s="39"/>
      <c r="T21" s="39">
        <f t="shared" ref="T21" si="9">T19+T20</f>
        <v>6</v>
      </c>
      <c r="U21" s="39">
        <f t="shared" si="7"/>
        <v>121</v>
      </c>
      <c r="V21" s="39">
        <f>V19+V20</f>
        <v>72</v>
      </c>
      <c r="W21" s="39">
        <f t="shared" si="1"/>
        <v>49</v>
      </c>
    </row>
    <row r="22" spans="1:23" ht="30" customHeight="1" thickBot="1" x14ac:dyDescent="0.3">
      <c r="A22" s="42" t="s">
        <v>117</v>
      </c>
      <c r="B22" s="39">
        <f>B21+B18+B12</f>
        <v>1490</v>
      </c>
      <c r="C22" s="39">
        <f>C18+C12</f>
        <v>10</v>
      </c>
      <c r="D22" s="39">
        <f>D21+D18++D12</f>
        <v>19</v>
      </c>
      <c r="E22" s="39">
        <f>E21+E18+E12</f>
        <v>82</v>
      </c>
      <c r="F22" s="39">
        <f>F21+F12</f>
        <v>2</v>
      </c>
      <c r="G22" s="39"/>
      <c r="H22" s="39"/>
      <c r="I22" s="39">
        <f>I21</f>
        <v>3</v>
      </c>
      <c r="J22" s="39">
        <v>2</v>
      </c>
      <c r="K22" s="39"/>
      <c r="L22" s="39">
        <f>L21+L18+L12</f>
        <v>118</v>
      </c>
      <c r="M22" s="39">
        <f>M12</f>
        <v>4</v>
      </c>
      <c r="N22" s="39">
        <f t="shared" ref="N22:O22" si="10">N21+N18+N12</f>
        <v>10</v>
      </c>
      <c r="O22" s="39">
        <f t="shared" si="10"/>
        <v>46</v>
      </c>
      <c r="P22" s="39"/>
      <c r="Q22" s="39"/>
      <c r="R22" s="39">
        <f t="shared" ref="R22" si="11">R21+R18+R12</f>
        <v>10</v>
      </c>
      <c r="S22" s="39"/>
      <c r="T22" s="39">
        <f>T21+T18+T12</f>
        <v>70</v>
      </c>
      <c r="U22" s="39">
        <f>U21+U18+U12</f>
        <v>1442</v>
      </c>
      <c r="V22" s="39">
        <f>V12+V18+V21</f>
        <v>726</v>
      </c>
      <c r="W22" s="39">
        <f t="shared" si="1"/>
        <v>716</v>
      </c>
    </row>
    <row r="23" spans="1:23" ht="30" customHeight="1" x14ac:dyDescent="0.25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</row>
    <row r="24" spans="1:23" ht="20.25" x14ac:dyDescent="0.3">
      <c r="A24" s="32"/>
      <c r="B24" s="37" t="s">
        <v>127</v>
      </c>
    </row>
    <row r="25" spans="1:23" ht="15.75" x14ac:dyDescent="0.25">
      <c r="A25" s="24"/>
    </row>
    <row r="26" spans="1:23" ht="25.5" x14ac:dyDescent="0.25">
      <c r="A26" s="101" t="s">
        <v>91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</row>
    <row r="27" spans="1:23" ht="25.5" x14ac:dyDescent="0.25">
      <c r="A27" s="101" t="s">
        <v>129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</row>
    <row r="28" spans="1:23" ht="25.5" x14ac:dyDescent="0.25">
      <c r="A28" s="101" t="s">
        <v>92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</row>
    <row r="29" spans="1:23" ht="16.5" thickBot="1" x14ac:dyDescent="0.3">
      <c r="A29" s="24"/>
    </row>
    <row r="30" spans="1:23" ht="21" thickBot="1" x14ac:dyDescent="0.3">
      <c r="A30" s="99" t="s">
        <v>93</v>
      </c>
      <c r="B30" s="99" t="s">
        <v>126</v>
      </c>
      <c r="C30" s="105" t="s">
        <v>94</v>
      </c>
      <c r="D30" s="106"/>
      <c r="E30" s="106"/>
      <c r="F30" s="106"/>
      <c r="G30" s="106"/>
      <c r="H30" s="106"/>
      <c r="I30" s="106"/>
      <c r="J30" s="106"/>
      <c r="K30" s="106"/>
      <c r="L30" s="107"/>
      <c r="M30" s="105" t="s">
        <v>95</v>
      </c>
      <c r="N30" s="106"/>
      <c r="O30" s="106"/>
      <c r="P30" s="106"/>
      <c r="Q30" s="106"/>
      <c r="R30" s="106"/>
      <c r="S30" s="106"/>
      <c r="T30" s="106"/>
      <c r="U30" s="106"/>
      <c r="V30" s="106"/>
      <c r="W30" s="107"/>
    </row>
    <row r="31" spans="1:23" x14ac:dyDescent="0.25">
      <c r="A31" s="104"/>
      <c r="B31" s="104"/>
      <c r="C31" s="99" t="s">
        <v>96</v>
      </c>
      <c r="D31" s="99" t="s">
        <v>97</v>
      </c>
      <c r="E31" s="99" t="s">
        <v>98</v>
      </c>
      <c r="F31" s="99" t="s">
        <v>99</v>
      </c>
      <c r="G31" s="99" t="s">
        <v>100</v>
      </c>
      <c r="H31" s="99" t="s">
        <v>101</v>
      </c>
      <c r="I31" s="99" t="s">
        <v>102</v>
      </c>
      <c r="J31" s="99" t="s">
        <v>103</v>
      </c>
      <c r="K31" s="99" t="s">
        <v>104</v>
      </c>
      <c r="L31" s="97" t="s">
        <v>105</v>
      </c>
      <c r="M31" s="99" t="s">
        <v>106</v>
      </c>
      <c r="N31" s="99" t="s">
        <v>107</v>
      </c>
      <c r="O31" s="99" t="s">
        <v>108</v>
      </c>
      <c r="P31" s="99" t="s">
        <v>109</v>
      </c>
      <c r="Q31" s="99" t="s">
        <v>110</v>
      </c>
      <c r="R31" s="99" t="s">
        <v>103</v>
      </c>
      <c r="S31" s="99" t="s">
        <v>104</v>
      </c>
      <c r="T31" s="97" t="s">
        <v>111</v>
      </c>
      <c r="U31" s="97" t="s">
        <v>128</v>
      </c>
      <c r="V31" s="102" t="s">
        <v>112</v>
      </c>
      <c r="W31" s="97" t="s">
        <v>113</v>
      </c>
    </row>
    <row r="32" spans="1:23" ht="141.75" customHeight="1" thickBot="1" x14ac:dyDescent="0.3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98"/>
      <c r="M32" s="100"/>
      <c r="N32" s="100"/>
      <c r="O32" s="100"/>
      <c r="P32" s="100"/>
      <c r="Q32" s="100"/>
      <c r="R32" s="100"/>
      <c r="S32" s="100"/>
      <c r="T32" s="98"/>
      <c r="U32" s="98"/>
      <c r="V32" s="103"/>
      <c r="W32" s="98"/>
    </row>
    <row r="33" spans="1:23" ht="21" thickBot="1" x14ac:dyDescent="0.3">
      <c r="A33" s="41">
        <v>1</v>
      </c>
      <c r="B33" s="38">
        <v>135</v>
      </c>
      <c r="C33" s="38">
        <v>1</v>
      </c>
      <c r="D33" s="38"/>
      <c r="E33" s="38">
        <v>1</v>
      </c>
      <c r="F33" s="38"/>
      <c r="G33" s="38"/>
      <c r="H33" s="38"/>
      <c r="I33" s="38"/>
      <c r="J33" s="38"/>
      <c r="K33" s="38">
        <v>5</v>
      </c>
      <c r="L33" s="39">
        <f>C33+D33+E33+F33+G33+H33+I33+J33+K33</f>
        <v>7</v>
      </c>
      <c r="M33" s="38"/>
      <c r="N33" s="38"/>
      <c r="O33" s="38"/>
      <c r="P33" s="38"/>
      <c r="Q33" s="38"/>
      <c r="R33" s="38">
        <v>10</v>
      </c>
      <c r="S33" s="38">
        <v>5</v>
      </c>
      <c r="T33" s="39">
        <v>15</v>
      </c>
      <c r="U33" s="38">
        <v>143</v>
      </c>
      <c r="V33" s="38">
        <v>77</v>
      </c>
      <c r="W33" s="38">
        <f>U33-V33</f>
        <v>66</v>
      </c>
    </row>
    <row r="34" spans="1:23" ht="21" thickBot="1" x14ac:dyDescent="0.3">
      <c r="A34" s="41">
        <v>2</v>
      </c>
      <c r="B34" s="38">
        <v>140</v>
      </c>
      <c r="C34" s="38">
        <v>1</v>
      </c>
      <c r="D34" s="38">
        <v>1</v>
      </c>
      <c r="E34" s="38">
        <v>7</v>
      </c>
      <c r="F34" s="38"/>
      <c r="G34" s="38"/>
      <c r="H34" s="38"/>
      <c r="I34" s="38"/>
      <c r="J34" s="38"/>
      <c r="K34" s="38">
        <v>4</v>
      </c>
      <c r="L34" s="39">
        <f t="shared" ref="L34:L46" si="12">C34+D34+E34+F34+G34+H34+I34+J34+K34</f>
        <v>13</v>
      </c>
      <c r="M34" s="38">
        <v>2</v>
      </c>
      <c r="N34" s="38">
        <v>1</v>
      </c>
      <c r="O34" s="38">
        <v>5</v>
      </c>
      <c r="P34" s="38"/>
      <c r="Q34" s="38"/>
      <c r="R34" s="38"/>
      <c r="S34" s="38">
        <v>4</v>
      </c>
      <c r="T34" s="39">
        <f>M34+N34+O34+P34+Q34+R34+S34</f>
        <v>12</v>
      </c>
      <c r="U34" s="38">
        <v>139</v>
      </c>
      <c r="V34" s="38">
        <v>67</v>
      </c>
      <c r="W34" s="38">
        <f t="shared" ref="W34:W47" si="13">U34-V34</f>
        <v>72</v>
      </c>
    </row>
    <row r="35" spans="1:23" ht="21" thickBot="1" x14ac:dyDescent="0.3">
      <c r="A35" s="41">
        <v>3</v>
      </c>
      <c r="B35" s="38">
        <v>174</v>
      </c>
      <c r="C35" s="38">
        <v>1</v>
      </c>
      <c r="D35" s="38">
        <v>2</v>
      </c>
      <c r="E35" s="38">
        <v>13</v>
      </c>
      <c r="F35" s="38"/>
      <c r="G35" s="38"/>
      <c r="H35" s="38"/>
      <c r="I35" s="38"/>
      <c r="J35" s="38"/>
      <c r="K35" s="38">
        <v>2</v>
      </c>
      <c r="L35" s="39">
        <f t="shared" si="12"/>
        <v>18</v>
      </c>
      <c r="M35" s="38">
        <v>1</v>
      </c>
      <c r="N35" s="38"/>
      <c r="O35" s="38">
        <v>7</v>
      </c>
      <c r="P35" s="38"/>
      <c r="Q35" s="38"/>
      <c r="R35" s="38"/>
      <c r="S35" s="38">
        <v>3</v>
      </c>
      <c r="T35" s="39">
        <f t="shared" ref="T35:T36" si="14">M35+N35+O35+P35+Q35+R35+S35</f>
        <v>11</v>
      </c>
      <c r="U35" s="38">
        <v>166</v>
      </c>
      <c r="V35" s="38">
        <v>87</v>
      </c>
      <c r="W35" s="38">
        <f t="shared" si="13"/>
        <v>79</v>
      </c>
    </row>
    <row r="36" spans="1:23" ht="21" thickBot="1" x14ac:dyDescent="0.3">
      <c r="A36" s="41">
        <v>4</v>
      </c>
      <c r="B36" s="38">
        <v>151</v>
      </c>
      <c r="C36" s="38">
        <v>2</v>
      </c>
      <c r="D36" s="38">
        <v>3</v>
      </c>
      <c r="E36" s="38">
        <v>10</v>
      </c>
      <c r="F36" s="38">
        <v>1</v>
      </c>
      <c r="G36" s="38"/>
      <c r="H36" s="38"/>
      <c r="I36" s="38"/>
      <c r="J36" s="38"/>
      <c r="K36" s="38">
        <v>1</v>
      </c>
      <c r="L36" s="39">
        <f t="shared" si="12"/>
        <v>17</v>
      </c>
      <c r="M36" s="38">
        <v>1</v>
      </c>
      <c r="N36" s="38">
        <v>1</v>
      </c>
      <c r="O36" s="38">
        <v>5</v>
      </c>
      <c r="P36" s="38"/>
      <c r="Q36" s="38"/>
      <c r="R36" s="38"/>
      <c r="S36" s="38"/>
      <c r="T36" s="39">
        <f t="shared" si="14"/>
        <v>7</v>
      </c>
      <c r="U36" s="38">
        <v>141</v>
      </c>
      <c r="V36" s="38">
        <v>74</v>
      </c>
      <c r="W36" s="38">
        <f t="shared" si="13"/>
        <v>67</v>
      </c>
    </row>
    <row r="37" spans="1:23" ht="21" thickBot="1" x14ac:dyDescent="0.3">
      <c r="A37" s="42" t="s">
        <v>114</v>
      </c>
      <c r="B37" s="39">
        <f>B33+B34+B35+B36</f>
        <v>600</v>
      </c>
      <c r="C37" s="39">
        <f>C33+C34+C35+C36</f>
        <v>5</v>
      </c>
      <c r="D37" s="39">
        <f t="shared" ref="D37:E37" si="15">D33+D34+D35+D36</f>
        <v>6</v>
      </c>
      <c r="E37" s="39">
        <f t="shared" si="15"/>
        <v>31</v>
      </c>
      <c r="F37" s="39">
        <v>1</v>
      </c>
      <c r="G37" s="39"/>
      <c r="H37" s="39"/>
      <c r="I37" s="39"/>
      <c r="J37" s="39"/>
      <c r="K37" s="39">
        <f t="shared" ref="K37" si="16">K33+K34+K35+K36</f>
        <v>12</v>
      </c>
      <c r="L37" s="39">
        <f t="shared" si="12"/>
        <v>55</v>
      </c>
      <c r="M37" s="39">
        <f>M36+M35+M34+M33</f>
        <v>4</v>
      </c>
      <c r="N37" s="39">
        <f t="shared" ref="N37:O37" si="17">N36+N35+N34+N33</f>
        <v>2</v>
      </c>
      <c r="O37" s="39">
        <f t="shared" si="17"/>
        <v>17</v>
      </c>
      <c r="P37" s="39"/>
      <c r="Q37" s="39"/>
      <c r="R37" s="39">
        <f t="shared" ref="R37:U37" si="18">R36+R35+R34+R33</f>
        <v>10</v>
      </c>
      <c r="S37" s="39">
        <f t="shared" si="18"/>
        <v>12</v>
      </c>
      <c r="T37" s="39">
        <f t="shared" si="18"/>
        <v>45</v>
      </c>
      <c r="U37" s="39">
        <f t="shared" si="18"/>
        <v>589</v>
      </c>
      <c r="V37" s="39">
        <v>305</v>
      </c>
      <c r="W37" s="38">
        <f t="shared" si="13"/>
        <v>284</v>
      </c>
    </row>
    <row r="38" spans="1:23" ht="21" thickBot="1" x14ac:dyDescent="0.3">
      <c r="A38" s="41">
        <v>5</v>
      </c>
      <c r="B38" s="38">
        <v>168</v>
      </c>
      <c r="C38" s="38">
        <v>2</v>
      </c>
      <c r="D38" s="38">
        <v>5</v>
      </c>
      <c r="E38" s="38">
        <v>13</v>
      </c>
      <c r="F38" s="38"/>
      <c r="G38" s="38"/>
      <c r="H38" s="38"/>
      <c r="I38" s="38"/>
      <c r="J38" s="38"/>
      <c r="K38" s="38">
        <v>2</v>
      </c>
      <c r="L38" s="39">
        <f t="shared" si="12"/>
        <v>22</v>
      </c>
      <c r="M38" s="38"/>
      <c r="N38" s="38">
        <v>1</v>
      </c>
      <c r="O38" s="38">
        <v>9</v>
      </c>
      <c r="P38" s="38"/>
      <c r="Q38" s="38"/>
      <c r="R38" s="38"/>
      <c r="S38" s="38">
        <v>2</v>
      </c>
      <c r="T38" s="39">
        <f t="shared" ref="T38:T42" si="19">M38+N38+O38+P38+Q38+R38+S38</f>
        <v>12</v>
      </c>
      <c r="U38" s="38">
        <f>B38-L38+T38</f>
        <v>158</v>
      </c>
      <c r="V38" s="38">
        <v>80</v>
      </c>
      <c r="W38" s="38">
        <f t="shared" si="13"/>
        <v>78</v>
      </c>
    </row>
    <row r="39" spans="1:23" ht="21" thickBot="1" x14ac:dyDescent="0.3">
      <c r="A39" s="41">
        <v>6</v>
      </c>
      <c r="B39" s="38">
        <v>165</v>
      </c>
      <c r="C39" s="38">
        <v>1</v>
      </c>
      <c r="D39" s="38">
        <v>2</v>
      </c>
      <c r="E39" s="38">
        <v>9</v>
      </c>
      <c r="F39" s="38"/>
      <c r="G39" s="38"/>
      <c r="H39" s="38"/>
      <c r="I39" s="38"/>
      <c r="J39" s="38"/>
      <c r="K39" s="38">
        <v>2</v>
      </c>
      <c r="L39" s="39">
        <f t="shared" si="12"/>
        <v>14</v>
      </c>
      <c r="M39" s="38"/>
      <c r="N39" s="38"/>
      <c r="O39" s="38">
        <v>4</v>
      </c>
      <c r="P39" s="38"/>
      <c r="Q39" s="38"/>
      <c r="R39" s="38"/>
      <c r="S39" s="38">
        <v>2</v>
      </c>
      <c r="T39" s="39">
        <f t="shared" si="19"/>
        <v>6</v>
      </c>
      <c r="U39" s="38">
        <f t="shared" ref="U39:U46" si="20">B39-L39+T39</f>
        <v>157</v>
      </c>
      <c r="V39" s="38">
        <v>71</v>
      </c>
      <c r="W39" s="38">
        <f t="shared" si="13"/>
        <v>86</v>
      </c>
    </row>
    <row r="40" spans="1:23" ht="21" thickBot="1" x14ac:dyDescent="0.3">
      <c r="A40" s="41">
        <v>7</v>
      </c>
      <c r="B40" s="38">
        <v>158</v>
      </c>
      <c r="C40" s="38"/>
      <c r="D40" s="38">
        <v>4</v>
      </c>
      <c r="E40" s="38">
        <v>7</v>
      </c>
      <c r="F40" s="38"/>
      <c r="G40" s="38"/>
      <c r="H40" s="38"/>
      <c r="I40" s="38"/>
      <c r="J40" s="38"/>
      <c r="K40" s="38">
        <v>1</v>
      </c>
      <c r="L40" s="39">
        <f t="shared" si="12"/>
        <v>12</v>
      </c>
      <c r="M40" s="38"/>
      <c r="N40" s="38">
        <v>3</v>
      </c>
      <c r="O40" s="38">
        <v>6</v>
      </c>
      <c r="P40" s="38"/>
      <c r="Q40" s="38"/>
      <c r="R40" s="38"/>
      <c r="S40" s="38">
        <v>1</v>
      </c>
      <c r="T40" s="39">
        <f t="shared" si="19"/>
        <v>10</v>
      </c>
      <c r="U40" s="38">
        <f t="shared" si="20"/>
        <v>156</v>
      </c>
      <c r="V40" s="38">
        <v>67</v>
      </c>
      <c r="W40" s="38">
        <f t="shared" si="13"/>
        <v>89</v>
      </c>
    </row>
    <row r="41" spans="1:23" ht="21" thickBot="1" x14ac:dyDescent="0.3">
      <c r="A41" s="41">
        <v>8</v>
      </c>
      <c r="B41" s="38">
        <v>151</v>
      </c>
      <c r="C41" s="38">
        <v>2</v>
      </c>
      <c r="D41" s="38">
        <v>1</v>
      </c>
      <c r="E41" s="38">
        <v>15</v>
      </c>
      <c r="F41" s="38"/>
      <c r="G41" s="38"/>
      <c r="H41" s="38"/>
      <c r="I41" s="38"/>
      <c r="J41" s="38"/>
      <c r="K41" s="38">
        <v>4</v>
      </c>
      <c r="L41" s="39">
        <f t="shared" si="12"/>
        <v>22</v>
      </c>
      <c r="M41" s="38"/>
      <c r="N41" s="38">
        <v>1</v>
      </c>
      <c r="O41" s="38">
        <v>4</v>
      </c>
      <c r="P41" s="38"/>
      <c r="Q41" s="38"/>
      <c r="R41" s="38"/>
      <c r="S41" s="38">
        <v>4</v>
      </c>
      <c r="T41" s="39">
        <f t="shared" si="19"/>
        <v>9</v>
      </c>
      <c r="U41" s="38">
        <f t="shared" si="20"/>
        <v>138</v>
      </c>
      <c r="V41" s="38">
        <v>66</v>
      </c>
      <c r="W41" s="38">
        <f t="shared" si="13"/>
        <v>72</v>
      </c>
    </row>
    <row r="42" spans="1:23" ht="21" thickBot="1" x14ac:dyDescent="0.3">
      <c r="A42" s="41">
        <v>9</v>
      </c>
      <c r="B42" s="38">
        <v>127</v>
      </c>
      <c r="C42" s="38"/>
      <c r="D42" s="38">
        <v>1</v>
      </c>
      <c r="E42" s="38">
        <v>6</v>
      </c>
      <c r="F42" s="38"/>
      <c r="G42" s="38"/>
      <c r="H42" s="38"/>
      <c r="I42" s="38"/>
      <c r="J42" s="38"/>
      <c r="K42" s="38">
        <v>1</v>
      </c>
      <c r="L42" s="39">
        <f t="shared" si="12"/>
        <v>8</v>
      </c>
      <c r="M42" s="38"/>
      <c r="N42" s="38">
        <v>1</v>
      </c>
      <c r="O42" s="38">
        <v>2</v>
      </c>
      <c r="P42" s="38"/>
      <c r="Q42" s="38"/>
      <c r="R42" s="38"/>
      <c r="S42" s="38">
        <v>1</v>
      </c>
      <c r="T42" s="39">
        <f t="shared" si="19"/>
        <v>4</v>
      </c>
      <c r="U42" s="38">
        <f t="shared" si="20"/>
        <v>123</v>
      </c>
      <c r="V42" s="38">
        <v>65</v>
      </c>
      <c r="W42" s="38">
        <f t="shared" si="13"/>
        <v>58</v>
      </c>
    </row>
    <row r="43" spans="1:23" ht="21" thickBot="1" x14ac:dyDescent="0.3">
      <c r="A43" s="42" t="s">
        <v>115</v>
      </c>
      <c r="B43" s="39">
        <f>B38+B39+B40+B41+B42</f>
        <v>769</v>
      </c>
      <c r="C43" s="39">
        <f>C41+C39+C38</f>
        <v>5</v>
      </c>
      <c r="D43" s="39">
        <f>D38+D39+D40+D41+D42</f>
        <v>13</v>
      </c>
      <c r="E43" s="39">
        <f>E38+E39+E40+E41+E42</f>
        <v>50</v>
      </c>
      <c r="F43" s="39"/>
      <c r="G43" s="39"/>
      <c r="H43" s="39"/>
      <c r="I43" s="39"/>
      <c r="J43" s="39"/>
      <c r="K43" s="39">
        <f>K38+K39+K40+K41+K42</f>
        <v>10</v>
      </c>
      <c r="L43" s="39">
        <f t="shared" si="12"/>
        <v>78</v>
      </c>
      <c r="M43" s="39"/>
      <c r="N43" s="39">
        <f>N38+N40+N41+N42</f>
        <v>6</v>
      </c>
      <c r="O43" s="39">
        <f t="shared" ref="O43" si="21">O38+O39+O40+O41+O42</f>
        <v>25</v>
      </c>
      <c r="P43" s="39"/>
      <c r="Q43" s="39"/>
      <c r="R43" s="39"/>
      <c r="S43" s="39">
        <f t="shared" ref="S43:T43" si="22">S38+S39+S40+S41+S42</f>
        <v>10</v>
      </c>
      <c r="T43" s="39">
        <f t="shared" si="22"/>
        <v>41</v>
      </c>
      <c r="U43" s="39">
        <f t="shared" si="20"/>
        <v>732</v>
      </c>
      <c r="V43" s="39">
        <f>V38+V39+V40+V41+V42</f>
        <v>349</v>
      </c>
      <c r="W43" s="39">
        <f t="shared" si="13"/>
        <v>383</v>
      </c>
    </row>
    <row r="44" spans="1:23" ht="21" thickBot="1" x14ac:dyDescent="0.3">
      <c r="A44" s="41">
        <v>10</v>
      </c>
      <c r="B44" s="38">
        <v>59</v>
      </c>
      <c r="C44" s="41"/>
      <c r="D44" s="41"/>
      <c r="E44" s="41">
        <v>1</v>
      </c>
      <c r="F44" s="41"/>
      <c r="G44" s="41"/>
      <c r="H44" s="40"/>
      <c r="I44" s="41">
        <v>1</v>
      </c>
      <c r="J44" s="41"/>
      <c r="K44" s="41"/>
      <c r="L44" s="39">
        <f t="shared" si="12"/>
        <v>2</v>
      </c>
      <c r="M44" s="41"/>
      <c r="N44" s="41">
        <v>1</v>
      </c>
      <c r="O44" s="41">
        <v>1</v>
      </c>
      <c r="P44" s="41"/>
      <c r="Q44" s="41"/>
      <c r="R44" s="41"/>
      <c r="S44" s="41"/>
      <c r="T44" s="39">
        <f t="shared" ref="T44:T45" si="23">M44+N44+O44+P44+Q44+R44+S44</f>
        <v>2</v>
      </c>
      <c r="U44" s="38">
        <f t="shared" si="20"/>
        <v>59</v>
      </c>
      <c r="V44" s="41">
        <v>36</v>
      </c>
      <c r="W44" s="38">
        <f t="shared" si="13"/>
        <v>23</v>
      </c>
    </row>
    <row r="45" spans="1:23" ht="21" thickBot="1" x14ac:dyDescent="0.3">
      <c r="A45" s="41">
        <v>11</v>
      </c>
      <c r="B45" s="38">
        <v>62</v>
      </c>
      <c r="C45" s="38"/>
      <c r="D45" s="38"/>
      <c r="E45" s="38"/>
      <c r="F45" s="38">
        <v>1</v>
      </c>
      <c r="G45" s="38"/>
      <c r="H45" s="38"/>
      <c r="I45" s="38">
        <v>2</v>
      </c>
      <c r="J45" s="38">
        <v>1</v>
      </c>
      <c r="K45" s="38"/>
      <c r="L45" s="39">
        <f t="shared" si="12"/>
        <v>4</v>
      </c>
      <c r="M45" s="38"/>
      <c r="N45" s="38">
        <v>1</v>
      </c>
      <c r="O45" s="38">
        <v>3</v>
      </c>
      <c r="P45" s="38"/>
      <c r="Q45" s="38"/>
      <c r="R45" s="38"/>
      <c r="S45" s="38"/>
      <c r="T45" s="39">
        <f t="shared" si="23"/>
        <v>4</v>
      </c>
      <c r="U45" s="38">
        <f t="shared" si="20"/>
        <v>62</v>
      </c>
      <c r="V45" s="38">
        <v>36</v>
      </c>
      <c r="W45" s="38">
        <f t="shared" si="13"/>
        <v>26</v>
      </c>
    </row>
    <row r="46" spans="1:23" ht="21" thickBot="1" x14ac:dyDescent="0.3">
      <c r="A46" s="42" t="s">
        <v>116</v>
      </c>
      <c r="B46" s="39">
        <f>B45+B44</f>
        <v>121</v>
      </c>
      <c r="C46" s="39"/>
      <c r="D46" s="39"/>
      <c r="E46" s="39">
        <f>E44</f>
        <v>1</v>
      </c>
      <c r="F46" s="39">
        <v>1</v>
      </c>
      <c r="G46" s="39"/>
      <c r="H46" s="39"/>
      <c r="I46" s="39">
        <f>I45+I44</f>
        <v>3</v>
      </c>
      <c r="J46" s="39">
        <v>1</v>
      </c>
      <c r="K46" s="39"/>
      <c r="L46" s="39">
        <f t="shared" si="12"/>
        <v>6</v>
      </c>
      <c r="M46" s="39"/>
      <c r="N46" s="39">
        <f>N44+N45</f>
        <v>2</v>
      </c>
      <c r="O46" s="39">
        <f>O44+O45</f>
        <v>4</v>
      </c>
      <c r="P46" s="39"/>
      <c r="Q46" s="39"/>
      <c r="R46" s="39"/>
      <c r="S46" s="39"/>
      <c r="T46" s="39">
        <f t="shared" ref="T46" si="24">T44+T45</f>
        <v>6</v>
      </c>
      <c r="U46" s="39">
        <f t="shared" si="20"/>
        <v>121</v>
      </c>
      <c r="V46" s="39">
        <f>V44+V45</f>
        <v>72</v>
      </c>
      <c r="W46" s="39">
        <f t="shared" si="13"/>
        <v>49</v>
      </c>
    </row>
    <row r="47" spans="1:23" ht="21" thickBot="1" x14ac:dyDescent="0.3">
      <c r="A47" s="42" t="s">
        <v>117</v>
      </c>
      <c r="B47" s="39">
        <f>B46+B43+B37</f>
        <v>1490</v>
      </c>
      <c r="C47" s="39">
        <f>C43+C37</f>
        <v>10</v>
      </c>
      <c r="D47" s="39">
        <f>D46+D43++D37</f>
        <v>19</v>
      </c>
      <c r="E47" s="39">
        <f>E46+E43+E37</f>
        <v>82</v>
      </c>
      <c r="F47" s="39">
        <f>F46+F37</f>
        <v>2</v>
      </c>
      <c r="G47" s="39"/>
      <c r="H47" s="39"/>
      <c r="I47" s="39">
        <f>I46</f>
        <v>3</v>
      </c>
      <c r="J47" s="39">
        <v>1</v>
      </c>
      <c r="K47" s="39">
        <f>K46+K43+K37</f>
        <v>22</v>
      </c>
      <c r="L47" s="39">
        <f>L46+L43+L37</f>
        <v>139</v>
      </c>
      <c r="M47" s="39">
        <f>M37</f>
        <v>4</v>
      </c>
      <c r="N47" s="39">
        <f t="shared" ref="N47:O47" si="25">N46+N43+N37</f>
        <v>10</v>
      </c>
      <c r="O47" s="39">
        <f t="shared" si="25"/>
        <v>46</v>
      </c>
      <c r="P47" s="39"/>
      <c r="Q47" s="39"/>
      <c r="R47" s="39">
        <f t="shared" ref="R47:S47" si="26">R46+R43+R37</f>
        <v>10</v>
      </c>
      <c r="S47" s="39">
        <f t="shared" si="26"/>
        <v>22</v>
      </c>
      <c r="T47" s="39">
        <f>T46+T43+T37</f>
        <v>92</v>
      </c>
      <c r="U47" s="39">
        <f>U46+U43+U37</f>
        <v>1442</v>
      </c>
      <c r="V47" s="39">
        <f>V37+V43+V46</f>
        <v>726</v>
      </c>
      <c r="W47" s="39">
        <f t="shared" si="13"/>
        <v>716</v>
      </c>
    </row>
    <row r="48" spans="1:23" ht="20.25" x14ac:dyDescent="0.25">
      <c r="A48" s="47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</row>
    <row r="49" spans="1:2" ht="20.25" x14ac:dyDescent="0.3">
      <c r="A49" s="32"/>
      <c r="B49" s="37" t="s">
        <v>127</v>
      </c>
    </row>
  </sheetData>
  <mergeCells count="56">
    <mergeCell ref="V31:V32"/>
    <mergeCell ref="W31:W32"/>
    <mergeCell ref="Q31:Q32"/>
    <mergeCell ref="R31:R32"/>
    <mergeCell ref="S31:S32"/>
    <mergeCell ref="T31:T32"/>
    <mergeCell ref="U31:U32"/>
    <mergeCell ref="L31:L32"/>
    <mergeCell ref="M31:M32"/>
    <mergeCell ref="N31:N32"/>
    <mergeCell ref="O31:O32"/>
    <mergeCell ref="P31:P32"/>
    <mergeCell ref="A26:W26"/>
    <mergeCell ref="A27:W27"/>
    <mergeCell ref="A28:W28"/>
    <mergeCell ref="A30:A32"/>
    <mergeCell ref="B30:B32"/>
    <mergeCell ref="C30:L30"/>
    <mergeCell ref="M30:W30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A1:W1"/>
    <mergeCell ref="A2:W2"/>
    <mergeCell ref="A3:W3"/>
    <mergeCell ref="U6:U7"/>
    <mergeCell ref="V6:V7"/>
    <mergeCell ref="W6:W7"/>
    <mergeCell ref="O6:O7"/>
    <mergeCell ref="P6:P7"/>
    <mergeCell ref="Q6:Q7"/>
    <mergeCell ref="A5:A7"/>
    <mergeCell ref="B5:B7"/>
    <mergeCell ref="C5:L5"/>
    <mergeCell ref="M5:W5"/>
    <mergeCell ref="C6:C7"/>
    <mergeCell ref="D6:D7"/>
    <mergeCell ref="E6:E7"/>
    <mergeCell ref="F6:F7"/>
    <mergeCell ref="G6:G7"/>
    <mergeCell ref="H6:H7"/>
    <mergeCell ref="R6:R7"/>
    <mergeCell ref="S6:S7"/>
    <mergeCell ref="T6:T7"/>
    <mergeCell ref="I6:I7"/>
    <mergeCell ref="J6:J7"/>
    <mergeCell ref="K6:K7"/>
    <mergeCell ref="L6:L7"/>
    <mergeCell ref="M6:M7"/>
    <mergeCell ref="N6:N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62" fitToHeight="2" orientation="landscape" r:id="rId1"/>
  <rowBreaks count="1" manualBreakCount="1">
    <brk id="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view="pageBreakPreview" topLeftCell="A8" zoomScale="60" zoomScaleNormal="64" workbookViewId="0">
      <selection sqref="A1:W24"/>
    </sheetView>
  </sheetViews>
  <sheetFormatPr defaultRowHeight="15" x14ac:dyDescent="0.25"/>
  <cols>
    <col min="21" max="21" width="11" customWidth="1"/>
  </cols>
  <sheetData>
    <row r="1" spans="1:23" ht="25.5" x14ac:dyDescent="0.25">
      <c r="A1" s="101" t="s">
        <v>91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</row>
    <row r="2" spans="1:23" ht="25.5" x14ac:dyDescent="0.25">
      <c r="A2" s="101" t="s">
        <v>129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</row>
    <row r="3" spans="1:23" ht="25.5" x14ac:dyDescent="0.25">
      <c r="A3" s="101" t="s">
        <v>135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</row>
    <row r="4" spans="1:23" ht="16.5" thickBot="1" x14ac:dyDescent="0.3">
      <c r="A4" s="24"/>
      <c r="L4" s="35"/>
      <c r="T4" s="35"/>
    </row>
    <row r="5" spans="1:23" ht="21" thickBot="1" x14ac:dyDescent="0.3">
      <c r="A5" s="99" t="s">
        <v>93</v>
      </c>
      <c r="B5" s="99" t="s">
        <v>136</v>
      </c>
      <c r="C5" s="105" t="s">
        <v>94</v>
      </c>
      <c r="D5" s="106"/>
      <c r="E5" s="106"/>
      <c r="F5" s="106"/>
      <c r="G5" s="106"/>
      <c r="H5" s="106"/>
      <c r="I5" s="106"/>
      <c r="J5" s="106"/>
      <c r="K5" s="106"/>
      <c r="L5" s="107"/>
      <c r="M5" s="105" t="s">
        <v>95</v>
      </c>
      <c r="N5" s="106"/>
      <c r="O5" s="106"/>
      <c r="P5" s="106"/>
      <c r="Q5" s="106"/>
      <c r="R5" s="106"/>
      <c r="S5" s="106"/>
      <c r="T5" s="106"/>
      <c r="U5" s="106"/>
      <c r="V5" s="106"/>
      <c r="W5" s="107"/>
    </row>
    <row r="6" spans="1:23" x14ac:dyDescent="0.25">
      <c r="A6" s="104"/>
      <c r="B6" s="104"/>
      <c r="C6" s="99" t="s">
        <v>96</v>
      </c>
      <c r="D6" s="99" t="s">
        <v>97</v>
      </c>
      <c r="E6" s="99" t="s">
        <v>98</v>
      </c>
      <c r="F6" s="99" t="s">
        <v>99</v>
      </c>
      <c r="G6" s="99" t="s">
        <v>100</v>
      </c>
      <c r="H6" s="99" t="s">
        <v>101</v>
      </c>
      <c r="I6" s="99" t="s">
        <v>102</v>
      </c>
      <c r="J6" s="99" t="s">
        <v>103</v>
      </c>
      <c r="K6" s="99" t="s">
        <v>104</v>
      </c>
      <c r="L6" s="97" t="s">
        <v>105</v>
      </c>
      <c r="M6" s="99" t="s">
        <v>106</v>
      </c>
      <c r="N6" s="99" t="s">
        <v>107</v>
      </c>
      <c r="O6" s="99" t="s">
        <v>108</v>
      </c>
      <c r="P6" s="99" t="s">
        <v>109</v>
      </c>
      <c r="Q6" s="99" t="s">
        <v>110</v>
      </c>
      <c r="R6" s="99" t="s">
        <v>103</v>
      </c>
      <c r="S6" s="99" t="s">
        <v>104</v>
      </c>
      <c r="T6" s="97" t="s">
        <v>111</v>
      </c>
      <c r="U6" s="97" t="s">
        <v>137</v>
      </c>
      <c r="V6" s="102" t="s">
        <v>112</v>
      </c>
      <c r="W6" s="97" t="s">
        <v>113</v>
      </c>
    </row>
    <row r="7" spans="1:23" ht="105" customHeight="1" thickBot="1" x14ac:dyDescent="0.3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98"/>
      <c r="M7" s="100"/>
      <c r="N7" s="100"/>
      <c r="O7" s="100"/>
      <c r="P7" s="100"/>
      <c r="Q7" s="100"/>
      <c r="R7" s="100"/>
      <c r="S7" s="100"/>
      <c r="T7" s="98"/>
      <c r="U7" s="98"/>
      <c r="V7" s="103"/>
      <c r="W7" s="98"/>
    </row>
    <row r="8" spans="1:23" ht="27" thickBot="1" x14ac:dyDescent="0.3">
      <c r="A8" s="41">
        <v>1</v>
      </c>
      <c r="B8" s="38">
        <v>143</v>
      </c>
      <c r="C8" s="57"/>
      <c r="D8" s="57"/>
      <c r="E8" s="38">
        <v>1</v>
      </c>
      <c r="F8" s="38"/>
      <c r="G8" s="38">
        <v>1</v>
      </c>
      <c r="H8" s="38"/>
      <c r="I8" s="38"/>
      <c r="J8" s="38"/>
      <c r="K8" s="38">
        <v>1</v>
      </c>
      <c r="L8" s="39">
        <f>C8+D8+E8+F8+G8+H8+I8+J8+K8</f>
        <v>3</v>
      </c>
      <c r="M8" s="38"/>
      <c r="N8" s="38"/>
      <c r="O8" s="38">
        <v>1</v>
      </c>
      <c r="P8" s="38"/>
      <c r="Q8" s="38"/>
      <c r="R8" s="38">
        <v>1</v>
      </c>
      <c r="S8" s="38">
        <v>1</v>
      </c>
      <c r="T8" s="39">
        <f>M8+N8+O8+P8+Q8+R8+S8</f>
        <v>3</v>
      </c>
      <c r="U8" s="38">
        <f>B8-L8+T8</f>
        <v>143</v>
      </c>
      <c r="V8" s="38">
        <v>76</v>
      </c>
      <c r="W8" s="38">
        <f>U8-V8</f>
        <v>67</v>
      </c>
    </row>
    <row r="9" spans="1:23" ht="27" thickBot="1" x14ac:dyDescent="0.3">
      <c r="A9" s="41">
        <v>2</v>
      </c>
      <c r="B9" s="38">
        <v>139</v>
      </c>
      <c r="C9" s="57">
        <v>2</v>
      </c>
      <c r="D9" s="57"/>
      <c r="E9" s="38">
        <v>2</v>
      </c>
      <c r="F9" s="38"/>
      <c r="G9" s="38"/>
      <c r="H9" s="38"/>
      <c r="I9" s="38"/>
      <c r="J9" s="38"/>
      <c r="K9" s="38"/>
      <c r="L9" s="39">
        <f t="shared" ref="L9:L11" si="0">C9+D9+E9+F9+G9+H9+I9+J9+K9</f>
        <v>4</v>
      </c>
      <c r="M9" s="38"/>
      <c r="N9" s="38">
        <v>1</v>
      </c>
      <c r="O9" s="38">
        <v>2</v>
      </c>
      <c r="P9" s="38"/>
      <c r="Q9" s="38"/>
      <c r="R9" s="38"/>
      <c r="S9" s="38"/>
      <c r="T9" s="39">
        <f t="shared" ref="T9:T11" si="1">M9+N9+O9+P9+Q9+R9+S9</f>
        <v>3</v>
      </c>
      <c r="U9" s="38">
        <f t="shared" ref="U9:U11" si="2">B9-L9+T9</f>
        <v>138</v>
      </c>
      <c r="V9" s="38">
        <v>66</v>
      </c>
      <c r="W9" s="38">
        <f t="shared" ref="W9:W22" si="3">U9-V9</f>
        <v>72</v>
      </c>
    </row>
    <row r="10" spans="1:23" ht="27" thickBot="1" x14ac:dyDescent="0.3">
      <c r="A10" s="41">
        <v>3</v>
      </c>
      <c r="B10" s="38">
        <v>166</v>
      </c>
      <c r="C10" s="57">
        <v>2</v>
      </c>
      <c r="D10" s="57">
        <v>1</v>
      </c>
      <c r="E10" s="38">
        <v>1</v>
      </c>
      <c r="F10" s="38"/>
      <c r="G10" s="38"/>
      <c r="H10" s="38"/>
      <c r="I10" s="38"/>
      <c r="J10" s="38"/>
      <c r="K10" s="38">
        <v>1</v>
      </c>
      <c r="L10" s="39">
        <f t="shared" si="0"/>
        <v>5</v>
      </c>
      <c r="M10" s="38"/>
      <c r="N10" s="38"/>
      <c r="O10" s="38">
        <v>1</v>
      </c>
      <c r="P10" s="38"/>
      <c r="Q10" s="38"/>
      <c r="R10" s="38"/>
      <c r="S10" s="38">
        <v>1</v>
      </c>
      <c r="T10" s="39">
        <f t="shared" si="1"/>
        <v>2</v>
      </c>
      <c r="U10" s="38">
        <f t="shared" si="2"/>
        <v>163</v>
      </c>
      <c r="V10" s="38">
        <v>85</v>
      </c>
      <c r="W10" s="38">
        <f t="shared" si="3"/>
        <v>78</v>
      </c>
    </row>
    <row r="11" spans="1:23" ht="27" thickBot="1" x14ac:dyDescent="0.3">
      <c r="A11" s="41">
        <v>4</v>
      </c>
      <c r="B11" s="38">
        <v>141</v>
      </c>
      <c r="C11" s="57">
        <v>2</v>
      </c>
      <c r="D11" s="57"/>
      <c r="E11" s="38">
        <v>3</v>
      </c>
      <c r="F11" s="38"/>
      <c r="G11" s="38"/>
      <c r="H11" s="38"/>
      <c r="I11" s="38"/>
      <c r="J11" s="38"/>
      <c r="K11" s="38">
        <v>1</v>
      </c>
      <c r="L11" s="39">
        <f t="shared" si="0"/>
        <v>6</v>
      </c>
      <c r="M11" s="38"/>
      <c r="N11" s="38"/>
      <c r="O11" s="38">
        <v>5</v>
      </c>
      <c r="P11" s="38"/>
      <c r="Q11" s="38"/>
      <c r="R11" s="38"/>
      <c r="S11" s="38">
        <v>1</v>
      </c>
      <c r="T11" s="39">
        <f t="shared" si="1"/>
        <v>6</v>
      </c>
      <c r="U11" s="38">
        <f t="shared" si="2"/>
        <v>141</v>
      </c>
      <c r="V11" s="38">
        <v>72</v>
      </c>
      <c r="W11" s="38">
        <f t="shared" si="3"/>
        <v>69</v>
      </c>
    </row>
    <row r="12" spans="1:23" ht="26.25" thickBot="1" x14ac:dyDescent="0.3">
      <c r="A12" s="42" t="s">
        <v>114</v>
      </c>
      <c r="B12" s="39">
        <f>B8+B9+B10+B11</f>
        <v>589</v>
      </c>
      <c r="C12" s="58">
        <f>C11+C10+C9+C8</f>
        <v>6</v>
      </c>
      <c r="D12" s="58">
        <f t="shared" ref="D12:V12" si="4">D11+D10+D9+D8</f>
        <v>1</v>
      </c>
      <c r="E12" s="58">
        <f t="shared" si="4"/>
        <v>7</v>
      </c>
      <c r="F12" s="58"/>
      <c r="G12" s="58">
        <v>1</v>
      </c>
      <c r="H12" s="58"/>
      <c r="I12" s="58"/>
      <c r="J12" s="58"/>
      <c r="K12" s="58">
        <f t="shared" si="4"/>
        <v>3</v>
      </c>
      <c r="L12" s="58">
        <f t="shared" si="4"/>
        <v>18</v>
      </c>
      <c r="M12" s="58"/>
      <c r="N12" s="58">
        <f t="shared" si="4"/>
        <v>1</v>
      </c>
      <c r="O12" s="58">
        <f t="shared" si="4"/>
        <v>9</v>
      </c>
      <c r="P12" s="58"/>
      <c r="Q12" s="58"/>
      <c r="R12" s="58">
        <f t="shared" si="4"/>
        <v>1</v>
      </c>
      <c r="S12" s="58">
        <f t="shared" si="4"/>
        <v>3</v>
      </c>
      <c r="T12" s="58">
        <f t="shared" si="4"/>
        <v>14</v>
      </c>
      <c r="U12" s="58">
        <f t="shared" si="4"/>
        <v>585</v>
      </c>
      <c r="V12" s="58">
        <f t="shared" si="4"/>
        <v>299</v>
      </c>
      <c r="W12" s="38">
        <f t="shared" si="3"/>
        <v>286</v>
      </c>
    </row>
    <row r="13" spans="1:23" ht="27" thickBot="1" x14ac:dyDescent="0.3">
      <c r="A13" s="41">
        <v>5</v>
      </c>
      <c r="B13" s="38">
        <v>158</v>
      </c>
      <c r="C13" s="57"/>
      <c r="D13" s="57"/>
      <c r="E13" s="38">
        <v>2</v>
      </c>
      <c r="F13" s="38"/>
      <c r="G13" s="38"/>
      <c r="H13" s="38"/>
      <c r="I13" s="38"/>
      <c r="J13" s="38"/>
      <c r="K13" s="38">
        <v>1</v>
      </c>
      <c r="L13" s="39">
        <f>C13+D13+E13+F13+G13+H13+I13+J13+K13</f>
        <v>3</v>
      </c>
      <c r="M13" s="38"/>
      <c r="N13" s="38">
        <v>1</v>
      </c>
      <c r="O13" s="38">
        <v>5</v>
      </c>
      <c r="P13" s="38"/>
      <c r="Q13" s="38"/>
      <c r="R13" s="38"/>
      <c r="S13" s="38">
        <v>1</v>
      </c>
      <c r="T13" s="39">
        <f>M13+N13+O13+P13+Q13+R13+S13</f>
        <v>7</v>
      </c>
      <c r="U13" s="38">
        <f>B13-L13+T13</f>
        <v>162</v>
      </c>
      <c r="V13" s="38">
        <v>79</v>
      </c>
      <c r="W13" s="38">
        <f t="shared" si="3"/>
        <v>83</v>
      </c>
    </row>
    <row r="14" spans="1:23" ht="27" thickBot="1" x14ac:dyDescent="0.3">
      <c r="A14" s="41">
        <v>6</v>
      </c>
      <c r="B14" s="38">
        <v>157</v>
      </c>
      <c r="C14" s="57"/>
      <c r="D14" s="57">
        <v>1</v>
      </c>
      <c r="E14" s="38">
        <v>1</v>
      </c>
      <c r="F14" s="38"/>
      <c r="G14" s="38"/>
      <c r="H14" s="38"/>
      <c r="I14" s="38"/>
      <c r="J14" s="38"/>
      <c r="K14" s="38">
        <v>3</v>
      </c>
      <c r="L14" s="39">
        <f t="shared" ref="L14:L19" si="5">C14+D14+E14+F14+G14+H14+I14+J14+K14</f>
        <v>5</v>
      </c>
      <c r="M14" s="38">
        <v>2</v>
      </c>
      <c r="N14" s="38"/>
      <c r="O14" s="38">
        <v>2</v>
      </c>
      <c r="P14" s="38"/>
      <c r="Q14" s="38"/>
      <c r="R14" s="38"/>
      <c r="S14" s="38">
        <v>3</v>
      </c>
      <c r="T14" s="39">
        <f t="shared" ref="T14:T19" si="6">M14+N14+O14+P14+Q14+R14+S14</f>
        <v>7</v>
      </c>
      <c r="U14" s="38">
        <f t="shared" ref="U14:U20" si="7">B14-L14+T14</f>
        <v>159</v>
      </c>
      <c r="V14" s="38">
        <v>71</v>
      </c>
      <c r="W14" s="38">
        <f t="shared" si="3"/>
        <v>88</v>
      </c>
    </row>
    <row r="15" spans="1:23" ht="27" thickBot="1" x14ac:dyDescent="0.3">
      <c r="A15" s="41">
        <v>7</v>
      </c>
      <c r="B15" s="38">
        <v>156</v>
      </c>
      <c r="C15" s="57">
        <v>1</v>
      </c>
      <c r="D15" s="57">
        <v>1</v>
      </c>
      <c r="E15" s="38">
        <v>1</v>
      </c>
      <c r="F15" s="38"/>
      <c r="G15" s="38"/>
      <c r="H15" s="38"/>
      <c r="I15" s="38"/>
      <c r="J15" s="38"/>
      <c r="K15" s="38"/>
      <c r="L15" s="39">
        <f t="shared" si="5"/>
        <v>3</v>
      </c>
      <c r="M15" s="38"/>
      <c r="N15" s="38">
        <v>3</v>
      </c>
      <c r="O15" s="38">
        <v>2</v>
      </c>
      <c r="P15" s="38"/>
      <c r="Q15" s="38"/>
      <c r="R15" s="38"/>
      <c r="S15" s="38"/>
      <c r="T15" s="39">
        <f t="shared" si="6"/>
        <v>5</v>
      </c>
      <c r="U15" s="38">
        <f t="shared" si="7"/>
        <v>158</v>
      </c>
      <c r="V15" s="38">
        <v>73</v>
      </c>
      <c r="W15" s="38">
        <f t="shared" si="3"/>
        <v>85</v>
      </c>
    </row>
    <row r="16" spans="1:23" ht="27" thickBot="1" x14ac:dyDescent="0.3">
      <c r="A16" s="41">
        <v>8</v>
      </c>
      <c r="B16" s="38">
        <v>138</v>
      </c>
      <c r="C16" s="57">
        <v>1</v>
      </c>
      <c r="D16" s="57"/>
      <c r="E16" s="38">
        <v>2</v>
      </c>
      <c r="F16" s="38"/>
      <c r="G16" s="38"/>
      <c r="H16" s="38"/>
      <c r="I16" s="38"/>
      <c r="J16" s="38"/>
      <c r="K16" s="38">
        <v>1</v>
      </c>
      <c r="L16" s="39">
        <f t="shared" si="5"/>
        <v>4</v>
      </c>
      <c r="M16" s="38"/>
      <c r="N16" s="38">
        <v>1</v>
      </c>
      <c r="O16" s="38">
        <v>5</v>
      </c>
      <c r="P16" s="38"/>
      <c r="Q16" s="38"/>
      <c r="R16" s="38"/>
      <c r="S16" s="38">
        <v>1</v>
      </c>
      <c r="T16" s="39">
        <f t="shared" si="6"/>
        <v>7</v>
      </c>
      <c r="U16" s="38">
        <f t="shared" si="7"/>
        <v>141</v>
      </c>
      <c r="V16" s="38">
        <v>77</v>
      </c>
      <c r="W16" s="38">
        <f t="shared" si="3"/>
        <v>64</v>
      </c>
    </row>
    <row r="17" spans="1:23" ht="27" thickBot="1" x14ac:dyDescent="0.3">
      <c r="A17" s="41">
        <v>9</v>
      </c>
      <c r="B17" s="38">
        <v>123</v>
      </c>
      <c r="C17" s="57">
        <v>1</v>
      </c>
      <c r="D17" s="57"/>
      <c r="E17" s="38"/>
      <c r="F17" s="38"/>
      <c r="G17" s="38"/>
      <c r="H17" s="38"/>
      <c r="I17" s="38"/>
      <c r="J17" s="38"/>
      <c r="K17" s="38"/>
      <c r="L17" s="39">
        <f t="shared" si="5"/>
        <v>1</v>
      </c>
      <c r="M17" s="38">
        <v>1</v>
      </c>
      <c r="N17" s="38"/>
      <c r="O17" s="38">
        <v>2</v>
      </c>
      <c r="P17" s="38"/>
      <c r="Q17" s="38"/>
      <c r="R17" s="38"/>
      <c r="S17" s="38"/>
      <c r="T17" s="39">
        <f t="shared" si="6"/>
        <v>3</v>
      </c>
      <c r="U17" s="38">
        <f t="shared" si="7"/>
        <v>125</v>
      </c>
      <c r="V17" s="38">
        <v>58</v>
      </c>
      <c r="W17" s="38">
        <f t="shared" si="3"/>
        <v>67</v>
      </c>
    </row>
    <row r="18" spans="1:23" ht="21" thickBot="1" x14ac:dyDescent="0.3">
      <c r="A18" s="42" t="s">
        <v>115</v>
      </c>
      <c r="B18" s="39">
        <f>B13+B14+B15+B16+B17</f>
        <v>732</v>
      </c>
      <c r="C18" s="39">
        <f t="shared" ref="C18:L18" si="8">C13+C14+C15+C16+C17</f>
        <v>3</v>
      </c>
      <c r="D18" s="39">
        <f t="shared" si="8"/>
        <v>2</v>
      </c>
      <c r="E18" s="39">
        <f t="shared" si="8"/>
        <v>6</v>
      </c>
      <c r="F18" s="39"/>
      <c r="G18" s="39"/>
      <c r="H18" s="39"/>
      <c r="I18" s="39"/>
      <c r="J18" s="39"/>
      <c r="K18" s="39">
        <f t="shared" si="8"/>
        <v>5</v>
      </c>
      <c r="L18" s="39">
        <f t="shared" si="8"/>
        <v>16</v>
      </c>
      <c r="M18" s="39">
        <f t="shared" ref="M18" si="9">M13+M14+M15+M16+M17</f>
        <v>3</v>
      </c>
      <c r="N18" s="39">
        <f t="shared" ref="N18" si="10">N13+N14+N15+N16+N17</f>
        <v>5</v>
      </c>
      <c r="O18" s="39">
        <f t="shared" ref="O18" si="11">O13+O14+O15+O16+O17</f>
        <v>16</v>
      </c>
      <c r="P18" s="39"/>
      <c r="Q18" s="39"/>
      <c r="R18" s="39"/>
      <c r="S18" s="39">
        <f t="shared" ref="S18" si="12">S13+S14+S15+S16+S17</f>
        <v>5</v>
      </c>
      <c r="T18" s="39">
        <f t="shared" ref="T18" si="13">T13+T14+T15+T16+T17</f>
        <v>29</v>
      </c>
      <c r="U18" s="38">
        <f>U13+U14+U15+U16+U17</f>
        <v>745</v>
      </c>
      <c r="V18" s="39">
        <f>V13+V14+V15+V16+V17</f>
        <v>358</v>
      </c>
      <c r="W18" s="38">
        <f t="shared" si="3"/>
        <v>387</v>
      </c>
    </row>
    <row r="19" spans="1:23" ht="27" thickBot="1" x14ac:dyDescent="0.3">
      <c r="A19" s="41">
        <v>10</v>
      </c>
      <c r="B19" s="38">
        <v>59</v>
      </c>
      <c r="C19" s="59"/>
      <c r="D19" s="59"/>
      <c r="E19" s="41">
        <v>1</v>
      </c>
      <c r="F19" s="41"/>
      <c r="G19" s="41"/>
      <c r="H19" s="40"/>
      <c r="I19" s="41"/>
      <c r="J19" s="41"/>
      <c r="K19" s="41"/>
      <c r="L19" s="39">
        <f t="shared" si="5"/>
        <v>1</v>
      </c>
      <c r="M19" s="41"/>
      <c r="N19" s="41"/>
      <c r="O19" s="41"/>
      <c r="P19" s="41"/>
      <c r="Q19" s="41">
        <v>1</v>
      </c>
      <c r="R19" s="41"/>
      <c r="S19" s="41"/>
      <c r="T19" s="39">
        <f t="shared" si="6"/>
        <v>1</v>
      </c>
      <c r="U19" s="38">
        <f t="shared" si="7"/>
        <v>59</v>
      </c>
      <c r="V19" s="41">
        <v>36</v>
      </c>
      <c r="W19" s="38">
        <f t="shared" si="3"/>
        <v>23</v>
      </c>
    </row>
    <row r="20" spans="1:23" ht="27" thickBot="1" x14ac:dyDescent="0.3">
      <c r="A20" s="41">
        <v>11</v>
      </c>
      <c r="B20" s="38">
        <v>62</v>
      </c>
      <c r="C20" s="57"/>
      <c r="D20" s="57"/>
      <c r="E20" s="38"/>
      <c r="F20" s="38"/>
      <c r="G20" s="38"/>
      <c r="H20" s="38"/>
      <c r="I20" s="38"/>
      <c r="J20" s="38"/>
      <c r="K20" s="38"/>
      <c r="L20" s="39"/>
      <c r="M20" s="38"/>
      <c r="N20" s="38"/>
      <c r="O20" s="38"/>
      <c r="P20" s="38"/>
      <c r="Q20" s="38"/>
      <c r="R20" s="38"/>
      <c r="S20" s="38"/>
      <c r="T20" s="39"/>
      <c r="U20" s="38">
        <f t="shared" si="7"/>
        <v>62</v>
      </c>
      <c r="V20" s="38">
        <v>36</v>
      </c>
      <c r="W20" s="38">
        <f t="shared" si="3"/>
        <v>26</v>
      </c>
    </row>
    <row r="21" spans="1:23" ht="41.25" thickBot="1" x14ac:dyDescent="0.3">
      <c r="A21" s="42" t="s">
        <v>116</v>
      </c>
      <c r="B21" s="39">
        <f>B19+B20</f>
        <v>121</v>
      </c>
      <c r="C21" s="39"/>
      <c r="D21" s="39"/>
      <c r="E21" s="39">
        <f t="shared" ref="E21:L21" si="14">E19+E20</f>
        <v>1</v>
      </c>
      <c r="F21" s="39"/>
      <c r="G21" s="39"/>
      <c r="H21" s="39"/>
      <c r="I21" s="39"/>
      <c r="J21" s="39"/>
      <c r="K21" s="39"/>
      <c r="L21" s="39">
        <f t="shared" si="14"/>
        <v>1</v>
      </c>
      <c r="M21" s="39"/>
      <c r="N21" s="39"/>
      <c r="O21" s="39"/>
      <c r="P21" s="39"/>
      <c r="Q21" s="39">
        <f t="shared" ref="Q21" si="15">Q19+Q20</f>
        <v>1</v>
      </c>
      <c r="R21" s="39"/>
      <c r="S21" s="39"/>
      <c r="T21" s="39">
        <f t="shared" ref="T21" si="16">T19+T20</f>
        <v>1</v>
      </c>
      <c r="U21" s="38">
        <f>U19+U20</f>
        <v>121</v>
      </c>
      <c r="V21" s="39">
        <f>V19+V20</f>
        <v>72</v>
      </c>
      <c r="W21" s="38">
        <f t="shared" si="3"/>
        <v>49</v>
      </c>
    </row>
    <row r="22" spans="1:23" ht="41.25" thickBot="1" x14ac:dyDescent="0.3">
      <c r="A22" s="42" t="s">
        <v>117</v>
      </c>
      <c r="B22" s="39">
        <f>B12+B18+B21</f>
        <v>1442</v>
      </c>
      <c r="C22" s="53">
        <f t="shared" ref="C22:L22" si="17">C12+C18+C21</f>
        <v>9</v>
      </c>
      <c r="D22" s="53">
        <f t="shared" si="17"/>
        <v>3</v>
      </c>
      <c r="E22" s="53">
        <f t="shared" si="17"/>
        <v>14</v>
      </c>
      <c r="F22" s="53"/>
      <c r="G22" s="53">
        <v>1</v>
      </c>
      <c r="H22" s="53"/>
      <c r="I22" s="53"/>
      <c r="J22" s="53"/>
      <c r="K22" s="53">
        <f t="shared" si="17"/>
        <v>8</v>
      </c>
      <c r="L22" s="53">
        <f t="shared" si="17"/>
        <v>35</v>
      </c>
      <c r="M22" s="53">
        <f t="shared" ref="M22" si="18">M12+M18+M21</f>
        <v>3</v>
      </c>
      <c r="N22" s="53">
        <f t="shared" ref="N22" si="19">N12+N18+N21</f>
        <v>6</v>
      </c>
      <c r="O22" s="53">
        <f t="shared" ref="O22" si="20">O12+O18+O21</f>
        <v>25</v>
      </c>
      <c r="P22" s="53"/>
      <c r="Q22" s="53">
        <f t="shared" ref="Q22" si="21">Q12+Q18+Q21</f>
        <v>1</v>
      </c>
      <c r="R22" s="53">
        <f t="shared" ref="R22" si="22">R12+R18+R21</f>
        <v>1</v>
      </c>
      <c r="S22" s="53">
        <f t="shared" ref="S22" si="23">S12+S18+S21</f>
        <v>8</v>
      </c>
      <c r="T22" s="53">
        <f t="shared" ref="T22" si="24">T12+T18+T21</f>
        <v>44</v>
      </c>
      <c r="U22" s="38">
        <f>U12+U18+U21</f>
        <v>1451</v>
      </c>
      <c r="V22" s="39">
        <f>V21+V18+V12</f>
        <v>729</v>
      </c>
      <c r="W22" s="38">
        <f t="shared" si="3"/>
        <v>722</v>
      </c>
    </row>
    <row r="23" spans="1:23" ht="20.25" x14ac:dyDescent="0.25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</row>
    <row r="24" spans="1:23" ht="20.25" x14ac:dyDescent="0.3">
      <c r="A24" s="32"/>
      <c r="B24" s="37" t="s">
        <v>127</v>
      </c>
      <c r="L24" s="35"/>
      <c r="T24" s="35"/>
    </row>
  </sheetData>
  <mergeCells count="28">
    <mergeCell ref="W6:W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K6:K7"/>
    <mergeCell ref="A1:W1"/>
    <mergeCell ref="A2:W2"/>
    <mergeCell ref="A3:W3"/>
    <mergeCell ref="A5:A7"/>
    <mergeCell ref="B5:B7"/>
    <mergeCell ref="C5:L5"/>
    <mergeCell ref="M5:W5"/>
    <mergeCell ref="C6:C7"/>
    <mergeCell ref="D6:D7"/>
    <mergeCell ref="E6:E7"/>
    <mergeCell ref="F6:F7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комплектование</vt:lpstr>
      <vt:lpstr>Лист1</vt:lpstr>
      <vt:lpstr>об успеваемости</vt:lpstr>
      <vt:lpstr>2 четверть успеваем </vt:lpstr>
      <vt:lpstr> о движении</vt:lpstr>
      <vt:lpstr>о движение 2 четверть</vt:lpstr>
      <vt:lpstr>Лист2</vt:lpstr>
      <vt:lpstr>комплектование!Область_печати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2022-03-18T08:05:03Z</cp:lastPrinted>
  <dcterms:created xsi:type="dcterms:W3CDTF">2021-09-06T02:09:57Z</dcterms:created>
  <dcterms:modified xsi:type="dcterms:W3CDTF">2022-03-18T10:02:23Z</dcterms:modified>
</cp:coreProperties>
</file>